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125" yWindow="810" windowWidth="27675" windowHeight="15390"/>
  </bookViews>
  <sheets>
    <sheet name="risorse covid 2021" sheetId="2" r:id="rId1"/>
    <sheet name="cruscotto" sheetId="3" r:id="rId2"/>
  </sheets>
  <externalReferences>
    <externalReference r:id="rId3"/>
    <externalReference r:id="rId4"/>
    <externalReference r:id="rId5"/>
  </externalReferences>
  <definedNames>
    <definedName name="_xlnm._FilterDatabase" localSheetId="0" hidden="1">'risorse covid 2021'!$A$6:$AH$247</definedName>
    <definedName name="perdita_max">'[1]Previsione 2020_2021'!$BF$1</definedName>
    <definedName name="perdita_min">'[1]Previsione 2020_2021'!$BF$2</definedName>
    <definedName name="quota_nov_dic19">'[2]chk_datiGETTITO (2)'!#REF!</definedName>
    <definedName name="Quota1_AddIRPEF" localSheetId="1">'[3]Schema riparto'!$AS$2</definedName>
    <definedName name="Quota2_Saldo2020">'[3]Schema riparto'!$AT$2</definedName>
    <definedName name="Quota3_Perdite2021">'[3]Schema riparto'!$AX$2</definedName>
    <definedName name="soglia">#REF!</definedName>
    <definedName name="sogliaMAX">'[2]chk_datiGETTITO (2)'!#REF!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3" l="1"/>
  <c r="E18" i="3" s="1"/>
  <c r="F2" i="2"/>
  <c r="AR4" i="2"/>
  <c r="AS4" i="2"/>
  <c r="AG4" i="2"/>
  <c r="AH4" i="2"/>
  <c r="AI4" i="2"/>
  <c r="AJ4" i="2"/>
  <c r="AK4" i="2"/>
  <c r="AL4" i="2"/>
  <c r="AM4" i="2"/>
  <c r="AN4" i="2"/>
  <c r="AO4" i="2"/>
  <c r="AP4" i="2"/>
  <c r="AQ4" i="2"/>
  <c r="E19" i="3" l="1"/>
  <c r="I7" i="3"/>
  <c r="E10" i="3"/>
  <c r="J8" i="3"/>
  <c r="E11" i="3"/>
  <c r="J9" i="3"/>
  <c r="E14" i="3"/>
  <c r="I9" i="3"/>
  <c r="E16" i="3"/>
  <c r="J7" i="3"/>
  <c r="D7" i="3"/>
  <c r="D8" i="3"/>
  <c r="E17" i="3"/>
  <c r="E20" i="3"/>
  <c r="I8" i="3"/>
  <c r="E5" i="3"/>
  <c r="E9" i="3"/>
  <c r="F9" i="3" s="1"/>
  <c r="K9" i="3"/>
  <c r="AF4" i="2"/>
  <c r="K7" i="3" l="1"/>
  <c r="E12" i="3"/>
  <c r="E21" i="3"/>
  <c r="F21" i="3" s="1"/>
  <c r="F7" i="3"/>
  <c r="F8" i="3"/>
  <c r="F20" i="3"/>
  <c r="F12" i="3"/>
  <c r="F19" i="3"/>
  <c r="F18" i="3"/>
  <c r="F17" i="3"/>
  <c r="F16" i="3"/>
  <c r="E13" i="3"/>
  <c r="F13" i="3" s="1"/>
  <c r="K8" i="3" l="1"/>
  <c r="K10" i="3" s="1"/>
  <c r="O4" i="2" l="1"/>
  <c r="M4" i="2" l="1"/>
  <c r="N4" i="2"/>
  <c r="P4" i="2"/>
  <c r="Q4" i="2"/>
  <c r="R4" i="2"/>
  <c r="S4" i="2"/>
  <c r="T4" i="2"/>
  <c r="U4" i="2"/>
  <c r="V4" i="2"/>
  <c r="W4" i="2"/>
  <c r="X4" i="2"/>
  <c r="Y4" i="2"/>
  <c r="Z4" i="2"/>
  <c r="AD4" i="2"/>
  <c r="AA4" i="2"/>
  <c r="AB4" i="2"/>
  <c r="AC4" i="2"/>
  <c r="AE4" i="2"/>
  <c r="L4" i="2" l="1"/>
</calcChain>
</file>

<file path=xl/sharedStrings.xml><?xml version="1.0" encoding="utf-8"?>
<sst xmlns="http://schemas.openxmlformats.org/spreadsheetml/2006/main" count="2521" uniqueCount="841">
  <si>
    <t>codBDAP</t>
  </si>
  <si>
    <t>codSIOPE</t>
  </si>
  <si>
    <t>MINT</t>
  </si>
  <si>
    <t>AREA</t>
  </si>
  <si>
    <t>REGIONE</t>
  </si>
  <si>
    <t>PROVINCIA</t>
  </si>
  <si>
    <t>CAP</t>
  </si>
  <si>
    <t>DEM</t>
  </si>
  <si>
    <t>ENTE</t>
  </si>
  <si>
    <t>POP</t>
  </si>
  <si>
    <t>0</t>
  </si>
  <si>
    <t>NORD</t>
  </si>
  <si>
    <t>2 - 1.001-5.000</t>
  </si>
  <si>
    <t>1</t>
  </si>
  <si>
    <t>3 - 5.001-10.000</t>
  </si>
  <si>
    <t>5 - 20.001-60.000</t>
  </si>
  <si>
    <t>4 - 10.001-20.000</t>
  </si>
  <si>
    <t>1 - FINO a 1.000</t>
  </si>
  <si>
    <t>112642930518447902</t>
  </si>
  <si>
    <t>11118708</t>
  </si>
  <si>
    <t>LIGURIA</t>
  </si>
  <si>
    <t>SAVONA</t>
  </si>
  <si>
    <t>CISANO SUL NEVA</t>
  </si>
  <si>
    <t>115446229774865401</t>
  </si>
  <si>
    <t>30260004</t>
  </si>
  <si>
    <t>UNIONE DEI COMUNI DEL GOLFO PARADISO</t>
  </si>
  <si>
    <t>116642930529136802</t>
  </si>
  <si>
    <t>11142190</t>
  </si>
  <si>
    <t>GENOVA</t>
  </si>
  <si>
    <t>SORI</t>
  </si>
  <si>
    <t>118742930461810902</t>
  </si>
  <si>
    <t>11117486</t>
  </si>
  <si>
    <t>IMPERIA</t>
  </si>
  <si>
    <t>BAJARDO</t>
  </si>
  <si>
    <t>124342930525826602</t>
  </si>
  <si>
    <t>704645</t>
  </si>
  <si>
    <t>TORRIGLIA</t>
  </si>
  <si>
    <t>124742930477121702</t>
  </si>
  <si>
    <t>11117921</t>
  </si>
  <si>
    <t>OSPEDALETTI</t>
  </si>
  <si>
    <t>126542930517020901</t>
  </si>
  <si>
    <t>38703</t>
  </si>
  <si>
    <t>LA SPEZIA</t>
  </si>
  <si>
    <t>CARRODANO</t>
  </si>
  <si>
    <t>126742930534060501</t>
  </si>
  <si>
    <t>10781</t>
  </si>
  <si>
    <t>BOLANO</t>
  </si>
  <si>
    <t>133942930519424601</t>
  </si>
  <si>
    <t>178013</t>
  </si>
  <si>
    <t>FONTANIGORDA</t>
  </si>
  <si>
    <t>6 - 60.001-100.000</t>
  </si>
  <si>
    <t>139642930470719502</t>
  </si>
  <si>
    <t>15414112</t>
  </si>
  <si>
    <t>RECCO</t>
  </si>
  <si>
    <t>145642930539008501</t>
  </si>
  <si>
    <t>46137</t>
  </si>
  <si>
    <t>RANZO</t>
  </si>
  <si>
    <t>152342928770281901</t>
  </si>
  <si>
    <t>8596</t>
  </si>
  <si>
    <t>154342930515951901</t>
  </si>
  <si>
    <t>7177</t>
  </si>
  <si>
    <t>BORDIGHERA</t>
  </si>
  <si>
    <t>159442930509101502</t>
  </si>
  <si>
    <t>11124014</t>
  </si>
  <si>
    <t>MOCONESI</t>
  </si>
  <si>
    <t>165842930518748802</t>
  </si>
  <si>
    <t>11119081</t>
  </si>
  <si>
    <t>ERLI</t>
  </si>
  <si>
    <t>167842930517704901</t>
  </si>
  <si>
    <t>11118965</t>
  </si>
  <si>
    <t>CASANOVA LERRONE</t>
  </si>
  <si>
    <t>169742930545230402</t>
  </si>
  <si>
    <t>47668</t>
  </si>
  <si>
    <t>SAN BIAGIO DELLA CIMA</t>
  </si>
  <si>
    <t>173242930458027501</t>
  </si>
  <si>
    <t>163992</t>
  </si>
  <si>
    <t>SERRA RICCÒ</t>
  </si>
  <si>
    <t>178042930479266802</t>
  </si>
  <si>
    <t>11141530</t>
  </si>
  <si>
    <t>SANTO STEFANO D'AVETO</t>
  </si>
  <si>
    <t>185242930475044302</t>
  </si>
  <si>
    <t>46410</t>
  </si>
  <si>
    <t>MONTEGROSSO PIAN LATTE</t>
  </si>
  <si>
    <t>186242930525209502</t>
  </si>
  <si>
    <t>51011</t>
  </si>
  <si>
    <t>PALLARE</t>
  </si>
  <si>
    <t>197942930508734101</t>
  </si>
  <si>
    <t>167544</t>
  </si>
  <si>
    <t>CAMPO LIGURE</t>
  </si>
  <si>
    <t>199142930541839502</t>
  </si>
  <si>
    <t>64988</t>
  </si>
  <si>
    <t>GARLENDA</t>
  </si>
  <si>
    <t>199242930451638001</t>
  </si>
  <si>
    <t>11118573</t>
  </si>
  <si>
    <t>NOLI</t>
  </si>
  <si>
    <t>212542930461335402</t>
  </si>
  <si>
    <t>66657</t>
  </si>
  <si>
    <t>CENGIO</t>
  </si>
  <si>
    <t>216042930517885901</t>
  </si>
  <si>
    <t>42304</t>
  </si>
  <si>
    <t>BORGIO VEREZZI</t>
  </si>
  <si>
    <t>217742930478248501</t>
  </si>
  <si>
    <t>11142250</t>
  </si>
  <si>
    <t>TRIBOGNA</t>
  </si>
  <si>
    <t>221542930541745402</t>
  </si>
  <si>
    <t>11125232</t>
  </si>
  <si>
    <t>LORSICA</t>
  </si>
  <si>
    <t>224342928021699402</t>
  </si>
  <si>
    <t>11124591</t>
  </si>
  <si>
    <t>AVEGNO</t>
  </si>
  <si>
    <t>226642930455066701</t>
  </si>
  <si>
    <t>43663</t>
  </si>
  <si>
    <t>SPOTORNO</t>
  </si>
  <si>
    <t>227342929501640302</t>
  </si>
  <si>
    <t>67158</t>
  </si>
  <si>
    <t>ORTOVERO</t>
  </si>
  <si>
    <t>237442928235852702</t>
  </si>
  <si>
    <t>54382</t>
  </si>
  <si>
    <t>ALBENGA</t>
  </si>
  <si>
    <t>241142928603062201</t>
  </si>
  <si>
    <t>11120594</t>
  </si>
  <si>
    <t>CASTIGLIONE CHIAVARESE</t>
  </si>
  <si>
    <t>242942930508408802</t>
  </si>
  <si>
    <t>11117914</t>
  </si>
  <si>
    <t>APRICALE</t>
  </si>
  <si>
    <t>247042930471770102</t>
  </si>
  <si>
    <t>176587</t>
  </si>
  <si>
    <t>VOBBIA</t>
  </si>
  <si>
    <t>248442930477943401</t>
  </si>
  <si>
    <t>11117520</t>
  </si>
  <si>
    <t>QUILIANO</t>
  </si>
  <si>
    <t>264442930528585602</t>
  </si>
  <si>
    <t>39049</t>
  </si>
  <si>
    <t>LERICI</t>
  </si>
  <si>
    <t>264742928243059901</t>
  </si>
  <si>
    <t>11118809</t>
  </si>
  <si>
    <t>CERIALE</t>
  </si>
  <si>
    <t>265342930543016301</t>
  </si>
  <si>
    <t>132641</t>
  </si>
  <si>
    <t>RONCO SCRIVIA</t>
  </si>
  <si>
    <t>267042930522688401</t>
  </si>
  <si>
    <t>46398</t>
  </si>
  <si>
    <t>PORNASSIO</t>
  </si>
  <si>
    <t>271942930459908702</t>
  </si>
  <si>
    <t>165489</t>
  </si>
  <si>
    <t>BARGAGLI</t>
  </si>
  <si>
    <t>273842930518582102</t>
  </si>
  <si>
    <t>122980</t>
  </si>
  <si>
    <t>CERANESI</t>
  </si>
  <si>
    <t>284142930469310702</t>
  </si>
  <si>
    <t>46326</t>
  </si>
  <si>
    <t>SEBORGA</t>
  </si>
  <si>
    <t>284642930462574802</t>
  </si>
  <si>
    <t>52622</t>
  </si>
  <si>
    <t>DIANO ARENTINO</t>
  </si>
  <si>
    <t>285242929529038501</t>
  </si>
  <si>
    <t>704631</t>
  </si>
  <si>
    <t>MONTOGGIO</t>
  </si>
  <si>
    <t>8 - OLTRE 250.000</t>
  </si>
  <si>
    <t>296144922509501601</t>
  </si>
  <si>
    <t>29932042</t>
  </si>
  <si>
    <t>UNIONE DEI COMUNI DELLA VITE E DELL ULIVO</t>
  </si>
  <si>
    <t>303742930463339901</t>
  </si>
  <si>
    <t>11125033</t>
  </si>
  <si>
    <t>ORERO</t>
  </si>
  <si>
    <t>303942930465122701</t>
  </si>
  <si>
    <t>11118779</t>
  </si>
  <si>
    <t>CALICE LIGURE</t>
  </si>
  <si>
    <t>313542930525965001</t>
  </si>
  <si>
    <t>8555</t>
  </si>
  <si>
    <t>TAGGIA</t>
  </si>
  <si>
    <t>315542930529561302</t>
  </si>
  <si>
    <t>723881</t>
  </si>
  <si>
    <t>USCIO</t>
  </si>
  <si>
    <t>315642930530192301</t>
  </si>
  <si>
    <t>10698053</t>
  </si>
  <si>
    <t>CICAGNA</t>
  </si>
  <si>
    <t>319942930521968101</t>
  </si>
  <si>
    <t>187546</t>
  </si>
  <si>
    <t>MONTEBRUNO</t>
  </si>
  <si>
    <t>328742930447855701</t>
  </si>
  <si>
    <t>63214</t>
  </si>
  <si>
    <t>FINALE LIGURE</t>
  </si>
  <si>
    <t>329142930476959202</t>
  </si>
  <si>
    <t>11125032</t>
  </si>
  <si>
    <t>COREGLIA LIGURE</t>
  </si>
  <si>
    <t>334042930480420201</t>
  </si>
  <si>
    <t>11119086</t>
  </si>
  <si>
    <t>ROCCAVIGNALE</t>
  </si>
  <si>
    <t>334342930517250501</t>
  </si>
  <si>
    <t>177154</t>
  </si>
  <si>
    <t>DAVAGNA</t>
  </si>
  <si>
    <t>336842928235971801</t>
  </si>
  <si>
    <t>10697287</t>
  </si>
  <si>
    <t>ALASSIO</t>
  </si>
  <si>
    <t>339642930480766401</t>
  </si>
  <si>
    <t>11117991</t>
  </si>
  <si>
    <t>SOLDANO</t>
  </si>
  <si>
    <t>342642930541899602</t>
  </si>
  <si>
    <t>158529</t>
  </si>
  <si>
    <t>MASONE</t>
  </si>
  <si>
    <t>349042930522319202</t>
  </si>
  <si>
    <t>11119054</t>
  </si>
  <si>
    <t>MURIALDO</t>
  </si>
  <si>
    <t>352642930478847701</t>
  </si>
  <si>
    <t>64758</t>
  </si>
  <si>
    <t>VENDONE</t>
  </si>
  <si>
    <t>353742930449690102</t>
  </si>
  <si>
    <t>712976</t>
  </si>
  <si>
    <t>RONDANINA</t>
  </si>
  <si>
    <t>362442930549738201</t>
  </si>
  <si>
    <t>721349</t>
  </si>
  <si>
    <t>SAN COLOMBANO CERTENOLI</t>
  </si>
  <si>
    <t>362642930463508202</t>
  </si>
  <si>
    <t>45986</t>
  </si>
  <si>
    <t>MOLINI DI TRIORA</t>
  </si>
  <si>
    <t>368442930519901401</t>
  </si>
  <si>
    <t>164848</t>
  </si>
  <si>
    <t>368742930461061301</t>
  </si>
  <si>
    <t>704785</t>
  </si>
  <si>
    <t>BUSALLA</t>
  </si>
  <si>
    <t>371242930527151002</t>
  </si>
  <si>
    <t>11137157</t>
  </si>
  <si>
    <t>ZIGNAGO</t>
  </si>
  <si>
    <t>373142930476026202</t>
  </si>
  <si>
    <t>113012</t>
  </si>
  <si>
    <t>LAVAGNA</t>
  </si>
  <si>
    <t>377042930452844201</t>
  </si>
  <si>
    <t>165908</t>
  </si>
  <si>
    <t>GORRETO</t>
  </si>
  <si>
    <t>381542930511082102</t>
  </si>
  <si>
    <t>11117833</t>
  </si>
  <si>
    <t>AIROLE</t>
  </si>
  <si>
    <t>381842930523905901</t>
  </si>
  <si>
    <t>704378</t>
  </si>
  <si>
    <t>ROCCHETTA DI VARA</t>
  </si>
  <si>
    <t>384642929231919301</t>
  </si>
  <si>
    <t>11117706</t>
  </si>
  <si>
    <t>BORGHETTO SANTO SPIRITO</t>
  </si>
  <si>
    <t>398642930464486202</t>
  </si>
  <si>
    <t>718641</t>
  </si>
  <si>
    <t>TRIORA</t>
  </si>
  <si>
    <t>409642930479184301</t>
  </si>
  <si>
    <t>132040</t>
  </si>
  <si>
    <t>ROSSIGLIONE</t>
  </si>
  <si>
    <t>411942928213938501</t>
  </si>
  <si>
    <t>67121</t>
  </si>
  <si>
    <t>ALBISOLA SUPERIORE</t>
  </si>
  <si>
    <t>414042930531468302</t>
  </si>
  <si>
    <t>11117893</t>
  </si>
  <si>
    <t>CHIUSANICO</t>
  </si>
  <si>
    <t>414342930510733001</t>
  </si>
  <si>
    <t>46640</t>
  </si>
  <si>
    <t>CERIANA</t>
  </si>
  <si>
    <t>416842930518543801</t>
  </si>
  <si>
    <t>11119061</t>
  </si>
  <si>
    <t>BARDINETO</t>
  </si>
  <si>
    <t>433542930546801001</t>
  </si>
  <si>
    <t>11117949</t>
  </si>
  <si>
    <t>PONTINVREA</t>
  </si>
  <si>
    <t>436242930547456902</t>
  </si>
  <si>
    <t>66709</t>
  </si>
  <si>
    <t>TOVO SAN GIACOMO</t>
  </si>
  <si>
    <t>438542930528147302</t>
  </si>
  <si>
    <t>64762</t>
  </si>
  <si>
    <t>ONZO</t>
  </si>
  <si>
    <t>444042930547155601</t>
  </si>
  <si>
    <t>12514609</t>
  </si>
  <si>
    <t>LAIGUEGLIA</t>
  </si>
  <si>
    <t>455142930449806501</t>
  </si>
  <si>
    <t>17596</t>
  </si>
  <si>
    <t>RICCÒ DEL GOLFO DI SPEZIA</t>
  </si>
  <si>
    <t>455142930475151802</t>
  </si>
  <si>
    <t>11122557</t>
  </si>
  <si>
    <t>LEIVI</t>
  </si>
  <si>
    <t>459242930454477302</t>
  </si>
  <si>
    <t>11117908</t>
  </si>
  <si>
    <t>DOLCEDO</t>
  </si>
  <si>
    <t>461742930549960301</t>
  </si>
  <si>
    <t>165906</t>
  </si>
  <si>
    <t>ROVEGNO</t>
  </si>
  <si>
    <t>463542930515915102</t>
  </si>
  <si>
    <t>704845</t>
  </si>
  <si>
    <t>COGOLETO</t>
  </si>
  <si>
    <t>465442930545557502</t>
  </si>
  <si>
    <t>11119099</t>
  </si>
  <si>
    <t>MAGLIOLO</t>
  </si>
  <si>
    <t>467642930475072302</t>
  </si>
  <si>
    <t>10697275</t>
  </si>
  <si>
    <t>BADALUCCO</t>
  </si>
  <si>
    <t>468042930449809502</t>
  </si>
  <si>
    <t>11119337</t>
  </si>
  <si>
    <t>RIALTO</t>
  </si>
  <si>
    <t>475842930547944901</t>
  </si>
  <si>
    <t>26968395</t>
  </si>
  <si>
    <t>UNIONE DEI COMUNI STURA, ORBA E LEIRA</t>
  </si>
  <si>
    <t>483442930464676302</t>
  </si>
  <si>
    <t>11116516</t>
  </si>
  <si>
    <t>ANDORA</t>
  </si>
  <si>
    <t>488442930479218601</t>
  </si>
  <si>
    <t>11117907</t>
  </si>
  <si>
    <t>SAN LORENZO AL MARE</t>
  </si>
  <si>
    <t>489042930480486501</t>
  </si>
  <si>
    <t>48194</t>
  </si>
  <si>
    <t>SANREMO</t>
  </si>
  <si>
    <t>497742930473127002</t>
  </si>
  <si>
    <t>29827097</t>
  </si>
  <si>
    <t>UNIONE DEI COMUNI DELLE VALLI GRAVEGLIA E STURLA - LE VALLI</t>
  </si>
  <si>
    <t>506442930539820501</t>
  </si>
  <si>
    <t>705168</t>
  </si>
  <si>
    <t>PIGNONE</t>
  </si>
  <si>
    <t>507742930522315701</t>
  </si>
  <si>
    <t>48419</t>
  </si>
  <si>
    <t>BORGOMARO</t>
  </si>
  <si>
    <t>509642930450791502</t>
  </si>
  <si>
    <t>721357</t>
  </si>
  <si>
    <t>MEZZANEGO</t>
  </si>
  <si>
    <t>509942930458318801</t>
  </si>
  <si>
    <t>11118026</t>
  </si>
  <si>
    <t>MALLARE</t>
  </si>
  <si>
    <t>514342928021819501</t>
  </si>
  <si>
    <t>47119</t>
  </si>
  <si>
    <t>AURIGO</t>
  </si>
  <si>
    <t>516542930545901402</t>
  </si>
  <si>
    <t>65975</t>
  </si>
  <si>
    <t>ORCO FEGLINO</t>
  </si>
  <si>
    <t>524742930524493501</t>
  </si>
  <si>
    <t>63178</t>
  </si>
  <si>
    <t>VARAZZE</t>
  </si>
  <si>
    <t>524942930528164202</t>
  </si>
  <si>
    <t>39160</t>
  </si>
  <si>
    <t>RIOMAGGIORE</t>
  </si>
  <si>
    <t>525542929991226701</t>
  </si>
  <si>
    <t>73790</t>
  </si>
  <si>
    <t>CASTELVECCHIO DI ROCCA BARBENA</t>
  </si>
  <si>
    <t>526942930453045801</t>
  </si>
  <si>
    <t>23122</t>
  </si>
  <si>
    <t>VALLEBONA</t>
  </si>
  <si>
    <t>533642930461272401</t>
  </si>
  <si>
    <t>58798</t>
  </si>
  <si>
    <t>COSSERIA</t>
  </si>
  <si>
    <t>535642929346340802</t>
  </si>
  <si>
    <t>66059</t>
  </si>
  <si>
    <t>CAIRO MONTENOTTE</t>
  </si>
  <si>
    <t>537042930515757301</t>
  </si>
  <si>
    <t>725212</t>
  </si>
  <si>
    <t>BOGLIASCO</t>
  </si>
  <si>
    <t>537742930537487701</t>
  </si>
  <si>
    <t>11117978</t>
  </si>
  <si>
    <t>POMPEIANA</t>
  </si>
  <si>
    <t>539242930452638301</t>
  </si>
  <si>
    <t>11118163</t>
  </si>
  <si>
    <t>MASSIMINO</t>
  </si>
  <si>
    <t>544042930546906902</t>
  </si>
  <si>
    <t>137795</t>
  </si>
  <si>
    <t>CASELLA</t>
  </si>
  <si>
    <t>544442930534290402</t>
  </si>
  <si>
    <t>8260</t>
  </si>
  <si>
    <t>SAN BARTOLOMEO AL MARE</t>
  </si>
  <si>
    <t>551642930462492502</t>
  </si>
  <si>
    <t>11119012</t>
  </si>
  <si>
    <t>ALBISSOLA MARINA</t>
  </si>
  <si>
    <t>556342930477631501</t>
  </si>
  <si>
    <t>717956</t>
  </si>
  <si>
    <t>PIGNA</t>
  </si>
  <si>
    <t>561242930460817802</t>
  </si>
  <si>
    <t>11117915</t>
  </si>
  <si>
    <t>CAMPOROSSO</t>
  </si>
  <si>
    <t>564042930467698902</t>
  </si>
  <si>
    <t>11117891</t>
  </si>
  <si>
    <t>VESSALICO</t>
  </si>
  <si>
    <t>564942930545163102</t>
  </si>
  <si>
    <t>11142590</t>
  </si>
  <si>
    <t>LUMARZO</t>
  </si>
  <si>
    <t>568542928888035401</t>
  </si>
  <si>
    <t>698995</t>
  </si>
  <si>
    <t>DIANO MARINA</t>
  </si>
  <si>
    <t>569242930518886302</t>
  </si>
  <si>
    <t>156541</t>
  </si>
  <si>
    <t>MELE</t>
  </si>
  <si>
    <t>582142930517224801</t>
  </si>
  <si>
    <t>11116141</t>
  </si>
  <si>
    <t>CIVEZZA</t>
  </si>
  <si>
    <t>593442930549666501</t>
  </si>
  <si>
    <t>704619</t>
  </si>
  <si>
    <t>PROPATA</t>
  </si>
  <si>
    <t>593742930521614202</t>
  </si>
  <si>
    <t>11117909</t>
  </si>
  <si>
    <t>COSIO D'ARROSCIA</t>
  </si>
  <si>
    <t>594642930515594001</t>
  </si>
  <si>
    <t>46442</t>
  </si>
  <si>
    <t>BORGHETTO D'ARROSCIA</t>
  </si>
  <si>
    <t>596542930478696401</t>
  </si>
  <si>
    <t>12702</t>
  </si>
  <si>
    <t>VEZZANO LIGURE</t>
  </si>
  <si>
    <t>598342930464702101</t>
  </si>
  <si>
    <t>11140085</t>
  </si>
  <si>
    <t>AMEGLIA</t>
  </si>
  <si>
    <t>598542930461791302</t>
  </si>
  <si>
    <t>11117925</t>
  </si>
  <si>
    <t>BORMIDA</t>
  </si>
  <si>
    <t>599442930479292302</t>
  </si>
  <si>
    <t>11117934</t>
  </si>
  <si>
    <t>SANTO STEFANO AL MARE</t>
  </si>
  <si>
    <t>605642930462346002</t>
  </si>
  <si>
    <t>46622</t>
  </si>
  <si>
    <t>VENTIMIGLIA</t>
  </si>
  <si>
    <t>613342930527812301</t>
  </si>
  <si>
    <t>11119101</t>
  </si>
  <si>
    <t>NASINO</t>
  </si>
  <si>
    <t>615542930453514002</t>
  </si>
  <si>
    <t>11142557</t>
  </si>
  <si>
    <t>ZOAGLI</t>
  </si>
  <si>
    <t>615842930540550801</t>
  </si>
  <si>
    <t>53160</t>
  </si>
  <si>
    <t>REZZO</t>
  </si>
  <si>
    <t>624142930451687501</t>
  </si>
  <si>
    <t>11118992</t>
  </si>
  <si>
    <t>ZUCCARELLO</t>
  </si>
  <si>
    <t>633344778325823801</t>
  </si>
  <si>
    <t>29942410</t>
  </si>
  <si>
    <t>UNIONE DEI COMUNI DELLA VAL DI VARA</t>
  </si>
  <si>
    <t>638142930450063801</t>
  </si>
  <si>
    <t>65687</t>
  </si>
  <si>
    <t>PIETRA LIGURE</t>
  </si>
  <si>
    <t>648742930478797202</t>
  </si>
  <si>
    <t>70215</t>
  </si>
  <si>
    <t>STELLANELLO</t>
  </si>
  <si>
    <t>658642929303719501</t>
  </si>
  <si>
    <t>41443</t>
  </si>
  <si>
    <t>CARCARE</t>
  </si>
  <si>
    <t>665342930528787802</t>
  </si>
  <si>
    <t>164159</t>
  </si>
  <si>
    <t>SANTA MARGHERITA LIGURE</t>
  </si>
  <si>
    <t>668442930532995202</t>
  </si>
  <si>
    <t>46572</t>
  </si>
  <si>
    <t>PRELÀ</t>
  </si>
  <si>
    <t>669142930289529202</t>
  </si>
  <si>
    <t>53270</t>
  </si>
  <si>
    <t>MIOGLIA</t>
  </si>
  <si>
    <t>671742930528968102</t>
  </si>
  <si>
    <t>11118165</t>
  </si>
  <si>
    <t>PLODIO</t>
  </si>
  <si>
    <t>678742930222068601</t>
  </si>
  <si>
    <t>712885</t>
  </si>
  <si>
    <t>FASCIA</t>
  </si>
  <si>
    <t>682542930531441302</t>
  </si>
  <si>
    <t>11140080</t>
  </si>
  <si>
    <t>BOISSANO</t>
  </si>
  <si>
    <t>688842930462822501</t>
  </si>
  <si>
    <t>10697274</t>
  </si>
  <si>
    <t>CERVO</t>
  </si>
  <si>
    <t>692642930474182301</t>
  </si>
  <si>
    <t>167395</t>
  </si>
  <si>
    <t>SAVIGNONE</t>
  </si>
  <si>
    <t>692942930479854902</t>
  </si>
  <si>
    <t>724670</t>
  </si>
  <si>
    <t>RAPALLO</t>
  </si>
  <si>
    <t>693842930526783301</t>
  </si>
  <si>
    <t>11119302</t>
  </si>
  <si>
    <t>TESTICO</t>
  </si>
  <si>
    <t>697942930448206801</t>
  </si>
  <si>
    <t>11119738</t>
  </si>
  <si>
    <t>MONEGLIA</t>
  </si>
  <si>
    <t>698542928135348302</t>
  </si>
  <si>
    <t>15431</t>
  </si>
  <si>
    <t>CASTELLARO</t>
  </si>
  <si>
    <t>711142928043716701</t>
  </si>
  <si>
    <t>11141517</t>
  </si>
  <si>
    <t>BORZONASCA</t>
  </si>
  <si>
    <t>711142928623619902</t>
  </si>
  <si>
    <t>27665</t>
  </si>
  <si>
    <t>BORGHETTO DI VARA</t>
  </si>
  <si>
    <t>714242930519201201</t>
  </si>
  <si>
    <t>12534880</t>
  </si>
  <si>
    <t>GIUSVALLA</t>
  </si>
  <si>
    <t>719142930508420101</t>
  </si>
  <si>
    <t>53473</t>
  </si>
  <si>
    <t>ARMO</t>
  </si>
  <si>
    <t>724742930510510502</t>
  </si>
  <si>
    <t>66696</t>
  </si>
  <si>
    <t>BALESTRINO</t>
  </si>
  <si>
    <t>732242930455101101</t>
  </si>
  <si>
    <t>12271</t>
  </si>
  <si>
    <t>MAISSANA</t>
  </si>
  <si>
    <t>739942930475675602</t>
  </si>
  <si>
    <t>167400</t>
  </si>
  <si>
    <t>CROCEFIESCHI</t>
  </si>
  <si>
    <t>742542930471723202</t>
  </si>
  <si>
    <t>11118585</t>
  </si>
  <si>
    <t>VILLANOVA D'ALBENGA</t>
  </si>
  <si>
    <t>746742930543821902</t>
  </si>
  <si>
    <t>11116186</t>
  </si>
  <si>
    <t>SANTO STEFANO DI MAGRA</t>
  </si>
  <si>
    <t>758242930159219901</t>
  </si>
  <si>
    <t>48175</t>
  </si>
  <si>
    <t>CHIUSAVECCHIA</t>
  </si>
  <si>
    <t>759442928967092902</t>
  </si>
  <si>
    <t>699110</t>
  </si>
  <si>
    <t>COSTARAINERA</t>
  </si>
  <si>
    <t>759742930518516101</t>
  </si>
  <si>
    <t>39302</t>
  </si>
  <si>
    <t>DEIVA MARINA</t>
  </si>
  <si>
    <t>768442929543790002</t>
  </si>
  <si>
    <t>33603</t>
  </si>
  <si>
    <t>PERINALDO</t>
  </si>
  <si>
    <t>771542930530420301</t>
  </si>
  <si>
    <t>86253</t>
  </si>
  <si>
    <t>ARENZANO</t>
  </si>
  <si>
    <t>773442930476283801</t>
  </si>
  <si>
    <t>106548</t>
  </si>
  <si>
    <t>ISOLA DEL CANTONE</t>
  </si>
  <si>
    <t>774442930473346201</t>
  </si>
  <si>
    <t>11136415</t>
  </si>
  <si>
    <t>FRAMURA</t>
  </si>
  <si>
    <t>775342930515885902</t>
  </si>
  <si>
    <t>11117912</t>
  </si>
  <si>
    <t>CASTEL VITTORIO</t>
  </si>
  <si>
    <t>776842930536068502</t>
  </si>
  <si>
    <t>30322</t>
  </si>
  <si>
    <t>VERNAZZA</t>
  </si>
  <si>
    <t>776942930524452701</t>
  </si>
  <si>
    <t>11119083</t>
  </si>
  <si>
    <t>VEZZI PORTIO</t>
  </si>
  <si>
    <t>778342930548631302</t>
  </si>
  <si>
    <t>128781</t>
  </si>
  <si>
    <t>VALBREVENNA</t>
  </si>
  <si>
    <t>779742930518126701</t>
  </si>
  <si>
    <t>10701090</t>
  </si>
  <si>
    <t>ISOLABONA</t>
  </si>
  <si>
    <t>782942928855295402</t>
  </si>
  <si>
    <t>17540</t>
  </si>
  <si>
    <t>SESTA GODANO</t>
  </si>
  <si>
    <t>787942930463685102</t>
  </si>
  <si>
    <t>11137165</t>
  </si>
  <si>
    <t>BRUGNATO</t>
  </si>
  <si>
    <t>788042929331622001</t>
  </si>
  <si>
    <t>11116307</t>
  </si>
  <si>
    <t>CASTELNUOVO MAGRA</t>
  </si>
  <si>
    <t>797242930519193302</t>
  </si>
  <si>
    <t>11123989</t>
  </si>
  <si>
    <t>PORTOFINO</t>
  </si>
  <si>
    <t>797642930457443801</t>
  </si>
  <si>
    <t>11140601</t>
  </si>
  <si>
    <t>ROCCHETTA NERVINA</t>
  </si>
  <si>
    <t>798242930543941802</t>
  </si>
  <si>
    <t>38135</t>
  </si>
  <si>
    <t>805042930508791002</t>
  </si>
  <si>
    <t>11120076</t>
  </si>
  <si>
    <t>CARASCO</t>
  </si>
  <si>
    <t>807642930529617301</t>
  </si>
  <si>
    <t>34847</t>
  </si>
  <si>
    <t>VARESE LIGURE</t>
  </si>
  <si>
    <t>807842929456879002</t>
  </si>
  <si>
    <t>11119074</t>
  </si>
  <si>
    <t>CASTELBIANCO</t>
  </si>
  <si>
    <t>808542928726620402</t>
  </si>
  <si>
    <t>724678</t>
  </si>
  <si>
    <t>CAMOGLI</t>
  </si>
  <si>
    <t>809142930544794502</t>
  </si>
  <si>
    <t>11117612</t>
  </si>
  <si>
    <t>CELLE LIGURE</t>
  </si>
  <si>
    <t>811542930534954201</t>
  </si>
  <si>
    <t>11136392</t>
  </si>
  <si>
    <t>ARCOLA</t>
  </si>
  <si>
    <t>815042930547570001</t>
  </si>
  <si>
    <t>58398</t>
  </si>
  <si>
    <t>SASSELLO</t>
  </si>
  <si>
    <t>815542930478218101</t>
  </si>
  <si>
    <t>33380</t>
  </si>
  <si>
    <t>SARZANA</t>
  </si>
  <si>
    <t>822442930533126101</t>
  </si>
  <si>
    <t>724666</t>
  </si>
  <si>
    <t>PIEVE LIGURE</t>
  </si>
  <si>
    <t>826751559962535501</t>
  </si>
  <si>
    <t>31574388</t>
  </si>
  <si>
    <t>MONTALTO CARPASIO</t>
  </si>
  <si>
    <t>827642930544739202</t>
  </si>
  <si>
    <t>61159</t>
  </si>
  <si>
    <t>LOANO</t>
  </si>
  <si>
    <t>828542930452138102</t>
  </si>
  <si>
    <t>28960</t>
  </si>
  <si>
    <t>833044777434793201</t>
  </si>
  <si>
    <t>29852230</t>
  </si>
  <si>
    <t>UNIONE DEI COMUNI VALMERULA E MONTAROSIO</t>
  </si>
  <si>
    <t>851142930516500302</t>
  </si>
  <si>
    <t>11118190</t>
  </si>
  <si>
    <t>DIANO SAN PIETRO</t>
  </si>
  <si>
    <t>852942930530305401</t>
  </si>
  <si>
    <t>11116517</t>
  </si>
  <si>
    <t>VILLA FARALDI</t>
  </si>
  <si>
    <t>858042929155550101</t>
  </si>
  <si>
    <t>34754</t>
  </si>
  <si>
    <t>LEVANTO</t>
  </si>
  <si>
    <t>859642930457644301</t>
  </si>
  <si>
    <t>721367</t>
  </si>
  <si>
    <t>NE</t>
  </si>
  <si>
    <t>866042930532465602</t>
  </si>
  <si>
    <t>11116189</t>
  </si>
  <si>
    <t>DIANO CASTELLO</t>
  </si>
  <si>
    <t>867642930516478102</t>
  </si>
  <si>
    <t>14746</t>
  </si>
  <si>
    <t>FOLLO</t>
  </si>
  <si>
    <t>871142930450013702</t>
  </si>
  <si>
    <t>46393</t>
  </si>
  <si>
    <t>PIETRABRUNA</t>
  </si>
  <si>
    <t>871842930471544702</t>
  </si>
  <si>
    <t>11141533</t>
  </si>
  <si>
    <t>REZZOAGLIO</t>
  </si>
  <si>
    <t>875942930532537202</t>
  </si>
  <si>
    <t>65088</t>
  </si>
  <si>
    <t>ALTARE</t>
  </si>
  <si>
    <t>877642930474762901</t>
  </si>
  <si>
    <t>66310</t>
  </si>
  <si>
    <t>GIUSTENICE</t>
  </si>
  <si>
    <t>878542930093539401</t>
  </si>
  <si>
    <t>46448</t>
  </si>
  <si>
    <t>AQUILA D'ARROSCIA</t>
  </si>
  <si>
    <t>879242930473936201</t>
  </si>
  <si>
    <t>116779</t>
  </si>
  <si>
    <t>SANT'OLCESE</t>
  </si>
  <si>
    <t>882742930474333401</t>
  </si>
  <si>
    <t>11117933</t>
  </si>
  <si>
    <t>VALLECROSIA</t>
  </si>
  <si>
    <t>883142930540240101</t>
  </si>
  <si>
    <t>165400</t>
  </si>
  <si>
    <t>TIGLIETO</t>
  </si>
  <si>
    <t>883342930516084201</t>
  </si>
  <si>
    <t>11119854</t>
  </si>
  <si>
    <t>COGORNO</t>
  </si>
  <si>
    <t>887342930475309002</t>
  </si>
  <si>
    <t>148467</t>
  </si>
  <si>
    <t>SESTRI LEVANTE</t>
  </si>
  <si>
    <t>889742930527794902</t>
  </si>
  <si>
    <t>108568</t>
  </si>
  <si>
    <t>MIGNANEGO</t>
  </si>
  <si>
    <t>891642928099619102</t>
  </si>
  <si>
    <t>46119</t>
  </si>
  <si>
    <t>CESIO</t>
  </si>
  <si>
    <t>892442930528126802</t>
  </si>
  <si>
    <t>11117271</t>
  </si>
  <si>
    <t>MONTEROSSO AL MARE</t>
  </si>
  <si>
    <t>896842930522097502</t>
  </si>
  <si>
    <t>11123973</t>
  </si>
  <si>
    <t>FAVALE DI MALVARO</t>
  </si>
  <si>
    <t>898642929269102702</t>
  </si>
  <si>
    <t>67461</t>
  </si>
  <si>
    <t>MILLESIMO</t>
  </si>
  <si>
    <t>899642930538859901</t>
  </si>
  <si>
    <t>11119009</t>
  </si>
  <si>
    <t>URBE</t>
  </si>
  <si>
    <t>917342930463979101</t>
  </si>
  <si>
    <t>46046</t>
  </si>
  <si>
    <t>PIEVE DI TECO</t>
  </si>
  <si>
    <t>922142930526841101</t>
  </si>
  <si>
    <t>47337</t>
  </si>
  <si>
    <t>DOLCEACQUA</t>
  </si>
  <si>
    <t>927142930480317501</t>
  </si>
  <si>
    <t>26341</t>
  </si>
  <si>
    <t>TOIRANO</t>
  </si>
  <si>
    <t>929642929389152602</t>
  </si>
  <si>
    <t>15504438</t>
  </si>
  <si>
    <t>DEGO</t>
  </si>
  <si>
    <t>935342927959101101</t>
  </si>
  <si>
    <t>39944</t>
  </si>
  <si>
    <t>BONASSOLA</t>
  </si>
  <si>
    <t>937542930526897101</t>
  </si>
  <si>
    <t>44817</t>
  </si>
  <si>
    <t>OLIVETTA SAN MICHELE</t>
  </si>
  <si>
    <t>941942927910731901</t>
  </si>
  <si>
    <t>11118961</t>
  </si>
  <si>
    <t>ARNASCO</t>
  </si>
  <si>
    <t>944542930529336601</t>
  </si>
  <si>
    <t>46889</t>
  </si>
  <si>
    <t>RIVA LIGURE</t>
  </si>
  <si>
    <t>946042930519863902</t>
  </si>
  <si>
    <t>46405</t>
  </si>
  <si>
    <t>MENDATICA</t>
  </si>
  <si>
    <t>946542930465158901</t>
  </si>
  <si>
    <t>11119034</t>
  </si>
  <si>
    <t>CALIZZANO</t>
  </si>
  <si>
    <t>949042929022389002</t>
  </si>
  <si>
    <t>38698</t>
  </si>
  <si>
    <t>CARRO</t>
  </si>
  <si>
    <t>949442930530844502</t>
  </si>
  <si>
    <t>11120597</t>
  </si>
  <si>
    <t>CASARZA LIGURE</t>
  </si>
  <si>
    <t>952042930529873001</t>
  </si>
  <si>
    <t>46097</t>
  </si>
  <si>
    <t>CIPRESSA</t>
  </si>
  <si>
    <t>956942930479612601</t>
  </si>
  <si>
    <t>11117906</t>
  </si>
  <si>
    <t>PONTEDASSIO</t>
  </si>
  <si>
    <t>962942927979853501</t>
  </si>
  <si>
    <t>11117896</t>
  </si>
  <si>
    <t>BERGEGGI</t>
  </si>
  <si>
    <t>963842930531766301</t>
  </si>
  <si>
    <t>11117966</t>
  </si>
  <si>
    <t>CARAVONICA</t>
  </si>
  <si>
    <t>964542930534829601</t>
  </si>
  <si>
    <t>702506</t>
  </si>
  <si>
    <t>CALICE AL CORNOVIGLIO</t>
  </si>
  <si>
    <t>966042930523863102</t>
  </si>
  <si>
    <t>111341</t>
  </si>
  <si>
    <t>CHIAVARI</t>
  </si>
  <si>
    <t>968442930465095302</t>
  </si>
  <si>
    <t>39313</t>
  </si>
  <si>
    <t>BEVERINO</t>
  </si>
  <si>
    <t>973242930523546102</t>
  </si>
  <si>
    <t>46644</t>
  </si>
  <si>
    <t>LUCINASCO</t>
  </si>
  <si>
    <t>973342930468039502</t>
  </si>
  <si>
    <t>47587</t>
  </si>
  <si>
    <t>VADO LIGURE</t>
  </si>
  <si>
    <t>979642930533659501</t>
  </si>
  <si>
    <t>144869</t>
  </si>
  <si>
    <t>CAMPOMORONE</t>
  </si>
  <si>
    <t>981742930548355901</t>
  </si>
  <si>
    <t>53801</t>
  </si>
  <si>
    <t>STELLA</t>
  </si>
  <si>
    <t>983042930466731102</t>
  </si>
  <si>
    <t>46576</t>
  </si>
  <si>
    <t>VASIA</t>
  </si>
  <si>
    <t>988342930518856902</t>
  </si>
  <si>
    <t>717245</t>
  </si>
  <si>
    <t>LUNI</t>
  </si>
  <si>
    <t>988442930541634602</t>
  </si>
  <si>
    <t>67258</t>
  </si>
  <si>
    <t>OSIGLIA</t>
  </si>
  <si>
    <t>993142930528831101</t>
  </si>
  <si>
    <t>47455</t>
  </si>
  <si>
    <t>TERZORIO</t>
  </si>
  <si>
    <t>994442930527397301</t>
  </si>
  <si>
    <t>44178</t>
  </si>
  <si>
    <t>PORTOVENERE</t>
  </si>
  <si>
    <t>995442930550229301</t>
  </si>
  <si>
    <t>25499796</t>
  </si>
  <si>
    <t>COMUNITA' MONTANA FONTANABUONA</t>
  </si>
  <si>
    <t>997442930528682401</t>
  </si>
  <si>
    <t>11142591</t>
  </si>
  <si>
    <t>NEIRONE</t>
  </si>
  <si>
    <t>998642930528189201</t>
  </si>
  <si>
    <t>51074</t>
  </si>
  <si>
    <t>PIANA CRIXIA</t>
  </si>
  <si>
    <t>COMPARTO</t>
  </si>
  <si>
    <t>COMUNI</t>
  </si>
  <si>
    <t>UNIONI DI COMUNI</t>
  </si>
  <si>
    <t>Assegnazioni da fondone 2020 (netto quota agevolazioni Tari)</t>
  </si>
  <si>
    <t>Perdite  entrate 2020 da certificazione (netto Soggiorno, ristori IMU-OSP, agevolazioni Tari)</t>
  </si>
  <si>
    <t>Avanzo netto fondone 2020 (comprende maggiori/ minori spese)</t>
  </si>
  <si>
    <t>ACCONTO 2021 con clausola quota minima 200 euro</t>
  </si>
  <si>
    <t>Saldo 2021 quota disavanzi 2020</t>
  </si>
  <si>
    <t>Saldo 2021 quota Add.le IRPEF</t>
  </si>
  <si>
    <t>Saldo 2021 quota ristoro residuo</t>
  </si>
  <si>
    <t>SALDO 2021
(CSC 14lug)</t>
  </si>
  <si>
    <t>Totale fondone 2021</t>
  </si>
  <si>
    <t>Stima fabbisogno 2021 (comprese soglie minime, quote intangibili e eventuale integrazione a salvaguardia)</t>
  </si>
  <si>
    <t>IMU 2021 (Art. 177, co. 2, DL 34/2020)</t>
  </si>
  <si>
    <t>Riepilogo saldo Fondone 2021</t>
  </si>
  <si>
    <t>Comuni e forme associative della regione</t>
  </si>
  <si>
    <t>Totale nazionale</t>
  </si>
  <si>
    <t>Totale gruppo</t>
  </si>
  <si>
    <t>9=6+7+8</t>
  </si>
  <si>
    <t>10=5+9</t>
  </si>
  <si>
    <t>13=11-12</t>
  </si>
  <si>
    <t>Stima minori entrate nette 2021</t>
  </si>
  <si>
    <t>IMU 2020 
definita nel 2021 (2a rata 2020 articoli 9 e 9-bis, DL 137/2020)</t>
  </si>
  <si>
    <t>Riepilogo assegnazioni fondone/certificazione 2020-2021</t>
  </si>
  <si>
    <t>Comune di</t>
  </si>
  <si>
    <t>pop</t>
  </si>
  <si>
    <t>ab.</t>
  </si>
  <si>
    <t>Eventuali rettifiche alla certificazione 2020</t>
  </si>
  <si>
    <t>in €/ab</t>
  </si>
  <si>
    <t>Dichiarato</t>
  </si>
  <si>
    <t>Rettificato</t>
  </si>
  <si>
    <t>differenza (segno + : peggioramento del saldo)</t>
  </si>
  <si>
    <t xml:space="preserve">Minori spese da FCDE </t>
  </si>
  <si>
    <t>Minori spese diverse</t>
  </si>
  <si>
    <t>Totale risorse certificazioe/fondone 2021</t>
  </si>
  <si>
    <r>
      <t xml:space="preserve">Test risorse 2021 
(risorse disponibili </t>
    </r>
    <r>
      <rPr>
        <sz val="10"/>
        <color theme="1"/>
        <rFont val="Arial Narrow"/>
        <family val="2"/>
      </rPr>
      <t>meno</t>
    </r>
    <r>
      <rPr>
        <i/>
        <sz val="10"/>
        <color theme="1"/>
        <rFont val="Arial Narrow"/>
        <family val="2"/>
      </rPr>
      <t xml:space="preserve"> fabbisogno stimato)</t>
    </r>
  </si>
  <si>
    <t>Altre assegnazioni 2021</t>
  </si>
  <si>
    <t>A</t>
  </si>
  <si>
    <t>B</t>
  </si>
  <si>
    <t>C</t>
  </si>
  <si>
    <t>D</t>
  </si>
  <si>
    <t>E</t>
  </si>
  <si>
    <t>Totale altre assegnazioni</t>
  </si>
  <si>
    <t>Ristoro soggiorno 2021 
(1a quota 250 mln.- CSC 22 giu)</t>
  </si>
  <si>
    <t>Fondo solidarietà alimentare allargato 2021</t>
  </si>
  <si>
    <t>Canone unico 2021 
(proiezione annua)</t>
  </si>
  <si>
    <t>Agevolazioni Tari non domestiche</t>
  </si>
  <si>
    <t>Minori spese 2020 "COVID-19" (d) (originale, con rettifica BZ)</t>
  </si>
  <si>
    <t>Minori spese 2020 "COVID-19" (d) rettificate</t>
  </si>
  <si>
    <t>di cui FCDE (da rettificare)</t>
  </si>
  <si>
    <t>di cui FCDE rettificate</t>
  </si>
  <si>
    <t>diff FCDE</t>
  </si>
  <si>
    <t>Minori spese diverse da certificazione</t>
  </si>
  <si>
    <t>Minori spese diverse rettificate</t>
  </si>
  <si>
    <t>diff altre minori spese</t>
  </si>
  <si>
    <t>Saldo complessivo netto 2020 (solo avanzi da fondone)</t>
  </si>
  <si>
    <t>Saldo netto da certificazione</t>
  </si>
  <si>
    <t>diff saldo netto</t>
  </si>
  <si>
    <t>diff minori entrate</t>
  </si>
  <si>
    <t>MINORI entrate 2020 nette NO REVISIONI</t>
  </si>
  <si>
    <t>Minori entrate (netto Soggiorno, ristori IMU-OSP, agevolazioni Tari)</t>
  </si>
  <si>
    <t>Saldo netto fondone 2020
(comprese minori/maggiori spese e rettifiche)</t>
  </si>
  <si>
    <t>Perdita netta finale 2020</t>
  </si>
  <si>
    <t>Assegnazioni da fondone 2020 
(netto agevolazioni Tari )</t>
  </si>
  <si>
    <t>Acconto 2021</t>
  </si>
  <si>
    <t>Saldo 2021 (CSC 14 luglio)</t>
  </si>
  <si>
    <t>Agevolazioni TARI non domestiche</t>
  </si>
  <si>
    <t>Fondo solidarietà alimentare allargato</t>
  </si>
  <si>
    <t>Ristoro Soggiorno 2021 (1a quota 250 mln.)</t>
  </si>
  <si>
    <t>OSP pubblici eserczi/ambulanti (proiezione annua)</t>
  </si>
  <si>
    <t>Totale rettifiche con effetto sul saldo netto 2020</t>
  </si>
  <si>
    <t>IMU, compresa quota 2020 residua</t>
  </si>
  <si>
    <t>SEZIONE 1 - sintesi riparto fondone 2021</t>
  </si>
  <si>
    <t>SEZIONE 2 - altre assegnazioni 2021</t>
  </si>
  <si>
    <t>SEZIONE 3 - rettifiche al saldo netto 2020</t>
  </si>
  <si>
    <t>E1</t>
  </si>
  <si>
    <t>E2</t>
  </si>
  <si>
    <t>F</t>
  </si>
  <si>
    <t>r1</t>
  </si>
  <si>
    <t>r2</t>
  </si>
  <si>
    <t>r3</t>
  </si>
  <si>
    <t>r4</t>
  </si>
  <si>
    <t>r6</t>
  </si>
  <si>
    <t>r7</t>
  </si>
  <si>
    <t>r10</t>
  </si>
  <si>
    <t>r12</t>
  </si>
  <si>
    <t>r13</t>
  </si>
  <si>
    <t>DIFFERENZA DI ENTRATA DA CERTIFICAZIONE 2020 RISPETTO AL 2019
SE NEGATIVA (PERDITE EFFETTIVE) 
SE POSITIVA (I GETTITI 2020 SONO STATI MAGGIORI)</t>
  </si>
  <si>
    <t>AVANZO NETTO FONDONE 2020 DA CERTIFICAZIONE COMPRESE LE EVENTUALI RETTIFICHE</t>
  </si>
  <si>
    <t>AVANZO FONDONE 2020= SALDO NETTO DA CERTIFICAZIONE -/+RETTIFICHE</t>
  </si>
  <si>
    <t>Totale risorse certificazioe/ fondone 2021
= avanzo netto  fondone (P) + totale fondone 2021 (V)</t>
  </si>
  <si>
    <t>Test coerenza (risorse (W) - fabbisogno (X) &gt; 0)</t>
  </si>
  <si>
    <t>r8 = r6-r7</t>
  </si>
  <si>
    <t>r5 = r3-r4</t>
  </si>
  <si>
    <t>r11=r5+r8</t>
  </si>
  <si>
    <t>RISTORI 2021</t>
  </si>
  <si>
    <t>r9 = r11-r10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</si>
</sst>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_-;\-* #,##0_-;_-* &quot;-&quot;??_-;_-@_-"/>
    <numFmt numFmtId="165" formatCode="0_ ;\-0\ "/>
    <numFmt numFmtId="166" formatCode="0.0%"/>
    <numFmt numFmtId="167" formatCode="#,##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name val="Arial Narrow"/>
      <family val="2"/>
    </font>
    <font>
      <b/>
      <i/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9"/>
      <color rgb="FFC0000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8"/>
      <color theme="1"/>
      <name val="Arial Narrow"/>
      <family val="2"/>
    </font>
    <font>
      <b/>
      <sz val="11"/>
      <color theme="1"/>
      <name val="Arial Narrow"/>
      <family val="2"/>
    </font>
    <font>
      <i/>
      <sz val="10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color rgb="FFC0000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theme="8"/>
      </patternFill>
    </fill>
    <fill>
      <patternFill patternType="solid">
        <fgColor theme="4" tint="0.79998168889431442"/>
        <bgColor theme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auto="1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auto="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medium">
        <color auto="1"/>
      </right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theme="9" tint="0.39994506668294322"/>
      </left>
      <right/>
      <top/>
      <bottom/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ck">
        <color theme="9" tint="0.39994506668294322"/>
      </left>
      <right style="thin">
        <color theme="0"/>
      </right>
      <top/>
      <bottom style="thick">
        <color theme="0"/>
      </bottom>
      <diagonal/>
    </border>
    <border>
      <left style="thick">
        <color theme="9" tint="0.39994506668294322"/>
      </left>
      <right/>
      <top/>
      <bottom style="thin">
        <color theme="4" tint="0.39997558519241921"/>
      </bottom>
      <diagonal/>
    </border>
    <border>
      <left style="thick">
        <color theme="9" tint="0.39994506668294322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ck">
        <color theme="6" tint="0.39994506668294322"/>
      </left>
      <right/>
      <top/>
      <bottom/>
      <diagonal/>
    </border>
    <border>
      <left style="thick">
        <color theme="6" tint="0.39994506668294322"/>
      </left>
      <right style="thin">
        <color theme="0"/>
      </right>
      <top/>
      <bottom style="thick">
        <color theme="0"/>
      </bottom>
      <diagonal/>
    </border>
    <border>
      <left style="thick">
        <color theme="6" tint="0.39994506668294322"/>
      </left>
      <right/>
      <top/>
      <bottom style="thin">
        <color theme="4" tint="0.39997558519241921"/>
      </bottom>
      <diagonal/>
    </border>
    <border>
      <left style="thick">
        <color theme="6" tint="0.39994506668294322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theme="3" tint="0.39994506668294322"/>
      </left>
      <right/>
      <top/>
      <bottom/>
      <diagonal/>
    </border>
    <border>
      <left style="medium">
        <color theme="3" tint="0.39994506668294322"/>
      </left>
      <right style="thin">
        <color theme="0"/>
      </right>
      <top/>
      <bottom style="thick">
        <color theme="0"/>
      </bottom>
      <diagonal/>
    </border>
    <border>
      <left style="medium">
        <color theme="3" tint="0.39994506668294322"/>
      </left>
      <right/>
      <top/>
      <bottom style="thin">
        <color theme="4" tint="0.39997558519241921"/>
      </bottom>
      <diagonal/>
    </border>
    <border>
      <left style="medium">
        <color theme="3" tint="0.39994506668294322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ck">
        <color theme="6" tint="0.39994506668294322"/>
      </right>
      <top/>
      <bottom/>
      <diagonal/>
    </border>
    <border>
      <left style="thick">
        <color theme="9" tint="0.39994506668294322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theme="9" tint="0.39994506668294322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</cellStyleXfs>
  <cellXfs count="184">
    <xf numFmtId="0" fontId="0" fillId="0" borderId="0" xfId="0"/>
    <xf numFmtId="0" fontId="4" fillId="0" borderId="0" xfId="0" applyFont="1"/>
    <xf numFmtId="3" fontId="4" fillId="0" borderId="0" xfId="0" applyNumberFormat="1" applyFont="1"/>
    <xf numFmtId="0" fontId="4" fillId="0" borderId="0" xfId="0" applyFont="1" applyFill="1"/>
    <xf numFmtId="0" fontId="6" fillId="0" borderId="0" xfId="0" applyFont="1"/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2" fillId="0" borderId="0" xfId="0" applyFont="1" applyAlignment="1">
      <alignment horizontal="right"/>
    </xf>
    <xf numFmtId="3" fontId="1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3" fontId="14" fillId="0" borderId="7" xfId="0" applyNumberFormat="1" applyFont="1" applyFill="1" applyBorder="1" applyAlignment="1">
      <alignment horizontal="right" vertical="center" indent="1"/>
    </xf>
    <xf numFmtId="0" fontId="14" fillId="0" borderId="6" xfId="0" applyFont="1" applyFill="1" applyBorder="1" applyAlignment="1">
      <alignment horizontal="left" vertical="center" indent="1"/>
    </xf>
    <xf numFmtId="0" fontId="14" fillId="0" borderId="5" xfId="0" applyFont="1" applyFill="1" applyBorder="1" applyAlignment="1">
      <alignment horizontal="left" vertical="center" indent="1"/>
    </xf>
    <xf numFmtId="3" fontId="14" fillId="0" borderId="6" xfId="0" applyNumberFormat="1" applyFont="1" applyFill="1" applyBorder="1" applyAlignment="1">
      <alignment horizontal="right" vertical="center" indent="1"/>
    </xf>
    <xf numFmtId="3" fontId="14" fillId="0" borderId="6" xfId="0" applyNumberFormat="1" applyFont="1" applyFill="1" applyBorder="1" applyAlignment="1">
      <alignment horizontal="right" indent="1"/>
    </xf>
    <xf numFmtId="3" fontId="14" fillId="0" borderId="8" xfId="0" applyNumberFormat="1" applyFont="1" applyFill="1" applyBorder="1" applyAlignment="1">
      <alignment horizontal="right" vertical="center" indent="1"/>
    </xf>
    <xf numFmtId="3" fontId="15" fillId="0" borderId="6" xfId="0" applyNumberFormat="1" applyFont="1" applyFill="1" applyBorder="1" applyAlignment="1">
      <alignment horizontal="right" vertical="center" indent="1"/>
    </xf>
    <xf numFmtId="3" fontId="11" fillId="0" borderId="10" xfId="0" applyNumberFormat="1" applyFont="1" applyFill="1" applyBorder="1" applyAlignment="1">
      <alignment horizontal="right" vertical="center" indent="1"/>
    </xf>
    <xf numFmtId="3" fontId="14" fillId="0" borderId="9" xfId="0" applyNumberFormat="1" applyFont="1" applyFill="1" applyBorder="1" applyAlignment="1">
      <alignment horizontal="right" indent="1"/>
    </xf>
    <xf numFmtId="3" fontId="7" fillId="3" borderId="4" xfId="0" applyNumberFormat="1" applyFont="1" applyFill="1" applyBorder="1" applyAlignment="1">
      <alignment horizontal="right" vertical="center" wrapText="1" indent="1"/>
    </xf>
    <xf numFmtId="3" fontId="7" fillId="4" borderId="4" xfId="0" applyNumberFormat="1" applyFont="1" applyFill="1" applyBorder="1" applyAlignment="1">
      <alignment horizontal="right" vertical="center" wrapText="1" indent="1"/>
    </xf>
    <xf numFmtId="0" fontId="16" fillId="0" borderId="0" xfId="3"/>
    <xf numFmtId="0" fontId="16" fillId="0" borderId="0" xfId="3" applyAlignment="1">
      <alignment horizontal="left"/>
    </xf>
    <xf numFmtId="0" fontId="16" fillId="0" borderId="17" xfId="3" applyBorder="1"/>
    <xf numFmtId="0" fontId="17" fillId="5" borderId="18" xfId="3" applyFont="1" applyFill="1" applyBorder="1" applyAlignment="1">
      <alignment horizontal="left"/>
    </xf>
    <xf numFmtId="0" fontId="18" fillId="0" borderId="17" xfId="3" applyFont="1" applyBorder="1" applyAlignment="1">
      <alignment horizontal="right"/>
    </xf>
    <xf numFmtId="164" fontId="18" fillId="0" borderId="17" xfId="1" applyNumberFormat="1" applyFont="1" applyBorder="1" applyAlignment="1">
      <alignment horizontal="right"/>
    </xf>
    <xf numFmtId="0" fontId="18" fillId="0" borderId="17" xfId="3" applyFont="1" applyBorder="1"/>
    <xf numFmtId="0" fontId="18" fillId="0" borderId="0" xfId="3" applyFont="1"/>
    <xf numFmtId="3" fontId="17" fillId="0" borderId="17" xfId="0" applyNumberFormat="1" applyFont="1" applyBorder="1"/>
    <xf numFmtId="3" fontId="19" fillId="0" borderId="17" xfId="0" applyNumberFormat="1" applyFont="1" applyBorder="1"/>
    <xf numFmtId="0" fontId="20" fillId="0" borderId="17" xfId="3" applyFont="1" applyBorder="1"/>
    <xf numFmtId="165" fontId="21" fillId="0" borderId="17" xfId="4" applyNumberFormat="1" applyFont="1" applyBorder="1" applyAlignment="1">
      <alignment horizontal="center"/>
    </xf>
    <xf numFmtId="0" fontId="20" fillId="0" borderId="0" xfId="3" applyFont="1"/>
    <xf numFmtId="3" fontId="19" fillId="0" borderId="19" xfId="0" applyNumberFormat="1" applyFont="1" applyBorder="1" applyAlignment="1">
      <alignment vertical="center"/>
    </xf>
    <xf numFmtId="3" fontId="17" fillId="0" borderId="19" xfId="0" applyNumberFormat="1" applyFont="1" applyBorder="1" applyAlignment="1">
      <alignment horizontal="center" vertical="center"/>
    </xf>
    <xf numFmtId="3" fontId="22" fillId="0" borderId="19" xfId="0" applyNumberFormat="1" applyFont="1" applyBorder="1" applyAlignment="1">
      <alignment horizontal="center" vertical="center" wrapText="1"/>
    </xf>
    <xf numFmtId="0" fontId="16" fillId="0" borderId="0" xfId="3" applyAlignment="1">
      <alignment horizontal="center" vertical="center"/>
    </xf>
    <xf numFmtId="0" fontId="23" fillId="0" borderId="19" xfId="3" applyFont="1" applyBorder="1" applyAlignment="1">
      <alignment vertical="center"/>
    </xf>
    <xf numFmtId="0" fontId="20" fillId="0" borderId="19" xfId="3" applyFont="1" applyBorder="1" applyAlignment="1">
      <alignment horizontal="right" vertical="center" wrapText="1"/>
    </xf>
    <xf numFmtId="164" fontId="20" fillId="0" borderId="0" xfId="3" applyNumberFormat="1" applyFont="1" applyAlignment="1">
      <alignment horizontal="center" vertical="center"/>
    </xf>
    <xf numFmtId="3" fontId="18" fillId="0" borderId="0" xfId="0" applyNumberFormat="1" applyFont="1" applyAlignment="1">
      <alignment horizontal="right" vertical="center"/>
    </xf>
    <xf numFmtId="3" fontId="18" fillId="0" borderId="0" xfId="4" applyNumberFormat="1" applyFont="1" applyAlignment="1">
      <alignment vertical="center"/>
    </xf>
    <xf numFmtId="3" fontId="21" fillId="0" borderId="0" xfId="0" applyNumberFormat="1" applyFont="1"/>
    <xf numFmtId="0" fontId="23" fillId="0" borderId="20" xfId="3" applyFont="1" applyBorder="1" applyAlignment="1">
      <alignment vertical="center"/>
    </xf>
    <xf numFmtId="0" fontId="20" fillId="0" borderId="20" xfId="3" applyFont="1" applyBorder="1" applyAlignment="1">
      <alignment horizontal="right" vertical="center"/>
    </xf>
    <xf numFmtId="0" fontId="20" fillId="0" borderId="20" xfId="3" applyFont="1" applyBorder="1" applyAlignment="1">
      <alignment horizontal="right" wrapText="1"/>
    </xf>
    <xf numFmtId="0" fontId="20" fillId="0" borderId="20" xfId="3" applyFont="1" applyBorder="1"/>
    <xf numFmtId="0" fontId="23" fillId="0" borderId="20" xfId="3" applyFont="1" applyBorder="1"/>
    <xf numFmtId="3" fontId="16" fillId="0" borderId="0" xfId="3" applyNumberFormat="1"/>
    <xf numFmtId="164" fontId="21" fillId="0" borderId="0" xfId="3" applyNumberFormat="1" applyFont="1" applyAlignment="1">
      <alignment horizontal="center" vertical="center"/>
    </xf>
    <xf numFmtId="166" fontId="16" fillId="0" borderId="0" xfId="2" applyNumberFormat="1" applyFont="1"/>
    <xf numFmtId="166" fontId="16" fillId="0" borderId="0" xfId="3" applyNumberFormat="1"/>
    <xf numFmtId="0" fontId="23" fillId="0" borderId="21" xfId="3" applyFont="1" applyBorder="1" applyAlignment="1">
      <alignment vertical="center"/>
    </xf>
    <xf numFmtId="0" fontId="18" fillId="0" borderId="21" xfId="3" applyFont="1" applyBorder="1" applyAlignment="1">
      <alignment horizontal="right" wrapText="1"/>
    </xf>
    <xf numFmtId="0" fontId="20" fillId="0" borderId="21" xfId="3" applyFont="1" applyBorder="1"/>
    <xf numFmtId="0" fontId="23" fillId="0" borderId="22" xfId="3" applyFont="1" applyBorder="1" applyAlignment="1">
      <alignment vertical="center"/>
    </xf>
    <xf numFmtId="3" fontId="17" fillId="0" borderId="22" xfId="0" applyNumberFormat="1" applyFont="1" applyBorder="1"/>
    <xf numFmtId="0" fontId="23" fillId="0" borderId="19" xfId="3" applyFont="1" applyBorder="1" applyAlignment="1">
      <alignment horizontal="center"/>
    </xf>
    <xf numFmtId="0" fontId="20" fillId="0" borderId="19" xfId="3" applyFont="1" applyBorder="1"/>
    <xf numFmtId="0" fontId="23" fillId="0" borderId="20" xfId="3" applyFont="1" applyBorder="1" applyAlignment="1">
      <alignment horizontal="center"/>
    </xf>
    <xf numFmtId="0" fontId="23" fillId="0" borderId="21" xfId="3" applyFont="1" applyBorder="1" applyAlignment="1">
      <alignment horizontal="center"/>
    </xf>
    <xf numFmtId="0" fontId="23" fillId="0" borderId="22" xfId="3" applyFont="1" applyBorder="1"/>
    <xf numFmtId="0" fontId="21" fillId="0" borderId="22" xfId="3" applyFont="1" applyBorder="1"/>
    <xf numFmtId="3" fontId="20" fillId="0" borderId="19" xfId="3" applyNumberFormat="1" applyFont="1" applyBorder="1" applyAlignment="1">
      <alignment horizontal="right" indent="1"/>
    </xf>
    <xf numFmtId="3" fontId="20" fillId="0" borderId="20" xfId="3" applyNumberFormat="1" applyFont="1" applyBorder="1" applyAlignment="1">
      <alignment horizontal="right" indent="1"/>
    </xf>
    <xf numFmtId="3" fontId="20" fillId="0" borderId="20" xfId="4" applyNumberFormat="1" applyFont="1" applyBorder="1" applyAlignment="1">
      <alignment horizontal="right" vertical="center" indent="1"/>
    </xf>
    <xf numFmtId="3" fontId="20" fillId="0" borderId="21" xfId="3" applyNumberFormat="1" applyFont="1" applyBorder="1" applyAlignment="1">
      <alignment horizontal="right" indent="1"/>
    </xf>
    <xf numFmtId="3" fontId="21" fillId="0" borderId="22" xfId="3" applyNumberFormat="1" applyFont="1" applyBorder="1" applyAlignment="1">
      <alignment horizontal="right" indent="1"/>
    </xf>
    <xf numFmtId="164" fontId="4" fillId="0" borderId="0" xfId="1" applyNumberFormat="1" applyFont="1" applyFill="1"/>
    <xf numFmtId="3" fontId="18" fillId="0" borderId="0" xfId="0" applyNumberFormat="1" applyFont="1" applyBorder="1" applyAlignment="1">
      <alignment horizontal="right" vertical="center"/>
    </xf>
    <xf numFmtId="3" fontId="18" fillId="0" borderId="0" xfId="0" applyNumberFormat="1" applyFont="1" applyBorder="1" applyAlignment="1">
      <alignment vertical="center"/>
    </xf>
    <xf numFmtId="3" fontId="21" fillId="0" borderId="23" xfId="0" applyNumberFormat="1" applyFont="1" applyBorder="1" applyAlignment="1">
      <alignment wrapText="1"/>
    </xf>
    <xf numFmtId="3" fontId="21" fillId="0" borderId="23" xfId="0" applyNumberFormat="1" applyFont="1" applyBorder="1"/>
    <xf numFmtId="3" fontId="24" fillId="0" borderId="23" xfId="0" applyNumberFormat="1" applyFont="1" applyBorder="1"/>
    <xf numFmtId="3" fontId="18" fillId="0" borderId="17" xfId="0" applyNumberFormat="1" applyFont="1" applyBorder="1" applyAlignment="1">
      <alignment horizontal="right" vertical="center" wrapText="1"/>
    </xf>
    <xf numFmtId="3" fontId="21" fillId="0" borderId="23" xfId="0" applyNumberFormat="1" applyFont="1" applyBorder="1" applyAlignment="1">
      <alignment vertical="center"/>
    </xf>
    <xf numFmtId="3" fontId="24" fillId="0" borderId="23" xfId="0" applyNumberFormat="1" applyFont="1" applyBorder="1" applyAlignment="1">
      <alignment vertical="center"/>
    </xf>
    <xf numFmtId="3" fontId="20" fillId="0" borderId="19" xfId="4" applyNumberFormat="1" applyFont="1" applyBorder="1" applyAlignment="1">
      <alignment horizontal="right" vertical="center" indent="1"/>
    </xf>
    <xf numFmtId="3" fontId="20" fillId="0" borderId="19" xfId="3" applyNumberFormat="1" applyFont="1" applyBorder="1" applyAlignment="1">
      <alignment horizontal="right" vertical="center" indent="1"/>
    </xf>
    <xf numFmtId="3" fontId="18" fillId="0" borderId="20" xfId="4" applyNumberFormat="1" applyFont="1" applyBorder="1" applyAlignment="1">
      <alignment horizontal="right" vertical="center" indent="1"/>
    </xf>
    <xf numFmtId="3" fontId="24" fillId="0" borderId="20" xfId="4" applyNumberFormat="1" applyFont="1" applyBorder="1" applyAlignment="1">
      <alignment horizontal="right" vertical="center" indent="1"/>
    </xf>
    <xf numFmtId="3" fontId="20" fillId="0" borderId="21" xfId="3" applyNumberFormat="1" applyFont="1" applyBorder="1" applyAlignment="1">
      <alignment horizontal="right" vertical="center" indent="1"/>
    </xf>
    <xf numFmtId="3" fontId="20" fillId="0" borderId="22" xfId="3" applyNumberFormat="1" applyFont="1" applyBorder="1" applyAlignment="1">
      <alignment horizontal="right" indent="1"/>
    </xf>
    <xf numFmtId="3" fontId="18" fillId="0" borderId="22" xfId="4" applyNumberFormat="1" applyFont="1" applyBorder="1" applyAlignment="1">
      <alignment horizontal="right" vertical="center" indent="1"/>
    </xf>
    <xf numFmtId="3" fontId="16" fillId="0" borderId="19" xfId="3" applyNumberFormat="1" applyBorder="1" applyAlignment="1">
      <alignment horizontal="right" indent="1"/>
    </xf>
    <xf numFmtId="3" fontId="16" fillId="0" borderId="20" xfId="3" applyNumberFormat="1" applyBorder="1" applyAlignment="1">
      <alignment horizontal="right" indent="1"/>
    </xf>
    <xf numFmtId="3" fontId="16" fillId="0" borderId="21" xfId="3" applyNumberFormat="1" applyBorder="1" applyAlignment="1">
      <alignment horizontal="right" indent="1"/>
    </xf>
    <xf numFmtId="3" fontId="23" fillId="0" borderId="22" xfId="3" applyNumberFormat="1" applyFont="1" applyBorder="1" applyAlignment="1">
      <alignment horizontal="right" indent="1"/>
    </xf>
    <xf numFmtId="167" fontId="20" fillId="0" borderId="19" xfId="3" applyNumberFormat="1" applyFont="1" applyBorder="1" applyAlignment="1">
      <alignment horizontal="right" indent="1"/>
    </xf>
    <xf numFmtId="167" fontId="20" fillId="0" borderId="20" xfId="1" applyNumberFormat="1" applyFont="1" applyBorder="1" applyAlignment="1">
      <alignment horizontal="right" indent="1"/>
    </xf>
    <xf numFmtId="167" fontId="20" fillId="0" borderId="20" xfId="1" applyNumberFormat="1" applyFont="1" applyBorder="1" applyAlignment="1">
      <alignment horizontal="right" vertical="center" indent="1"/>
    </xf>
    <xf numFmtId="167" fontId="20" fillId="0" borderId="21" xfId="1" applyNumberFormat="1" applyFont="1" applyBorder="1" applyAlignment="1">
      <alignment horizontal="right" indent="1"/>
    </xf>
    <xf numFmtId="167" fontId="20" fillId="0" borderId="19" xfId="3" applyNumberFormat="1" applyFont="1" applyBorder="1" applyAlignment="1">
      <alignment horizontal="right" vertical="center" indent="1"/>
    </xf>
    <xf numFmtId="167" fontId="20" fillId="0" borderId="20" xfId="3" applyNumberFormat="1" applyFont="1" applyBorder="1" applyAlignment="1">
      <alignment horizontal="right" vertical="center" indent="1"/>
    </xf>
    <xf numFmtId="167" fontId="21" fillId="0" borderId="20" xfId="3" applyNumberFormat="1" applyFont="1" applyBorder="1" applyAlignment="1">
      <alignment horizontal="right" vertical="center" indent="1"/>
    </xf>
    <xf numFmtId="167" fontId="20" fillId="0" borderId="21" xfId="3" applyNumberFormat="1" applyFont="1" applyBorder="1" applyAlignment="1">
      <alignment horizontal="right" vertical="center" indent="1"/>
    </xf>
    <xf numFmtId="167" fontId="21" fillId="0" borderId="22" xfId="1" applyNumberFormat="1" applyFont="1" applyBorder="1" applyAlignment="1">
      <alignment horizontal="right" indent="1"/>
    </xf>
    <xf numFmtId="0" fontId="24" fillId="0" borderId="20" xfId="3" applyFont="1" applyBorder="1" applyAlignment="1">
      <alignment horizontal="right" wrapText="1"/>
    </xf>
    <xf numFmtId="0" fontId="20" fillId="0" borderId="19" xfId="3" applyFont="1" applyBorder="1" applyAlignment="1">
      <alignment horizontal="right" vertical="center"/>
    </xf>
    <xf numFmtId="3" fontId="20" fillId="0" borderId="19" xfId="3" applyNumberFormat="1" applyFont="1" applyBorder="1" applyAlignment="1">
      <alignment horizontal="right" vertical="center"/>
    </xf>
    <xf numFmtId="0" fontId="16" fillId="0" borderId="0" xfId="3" applyAlignment="1">
      <alignment vertical="center"/>
    </xf>
    <xf numFmtId="3" fontId="20" fillId="0" borderId="17" xfId="3" applyNumberFormat="1" applyFont="1" applyBorder="1" applyAlignment="1">
      <alignment horizontal="right" indent="1"/>
    </xf>
    <xf numFmtId="3" fontId="18" fillId="0" borderId="17" xfId="4" applyNumberFormat="1" applyFont="1" applyBorder="1" applyAlignment="1">
      <alignment horizontal="right" vertical="center" indent="1"/>
    </xf>
    <xf numFmtId="167" fontId="20" fillId="0" borderId="17" xfId="3" applyNumberFormat="1" applyFont="1" applyBorder="1" applyAlignment="1">
      <alignment horizontal="right" indent="1"/>
    </xf>
    <xf numFmtId="0" fontId="25" fillId="0" borderId="0" xfId="3" applyFont="1"/>
    <xf numFmtId="3" fontId="13" fillId="6" borderId="0" xfId="0" applyNumberFormat="1" applyFont="1" applyFill="1"/>
    <xf numFmtId="3" fontId="13" fillId="6" borderId="0" xfId="0" applyNumberFormat="1" applyFont="1" applyFill="1" applyAlignment="1">
      <alignment wrapText="1"/>
    </xf>
    <xf numFmtId="0" fontId="26" fillId="8" borderId="0" xfId="0" applyFont="1" applyFill="1"/>
    <xf numFmtId="3" fontId="7" fillId="3" borderId="25" xfId="0" applyNumberFormat="1" applyFont="1" applyFill="1" applyBorder="1" applyAlignment="1">
      <alignment horizontal="right" vertical="center" wrapText="1" indent="1"/>
    </xf>
    <xf numFmtId="3" fontId="7" fillId="4" borderId="25" xfId="0" applyNumberFormat="1" applyFont="1" applyFill="1" applyBorder="1" applyAlignment="1">
      <alignment horizontal="right" vertical="center" wrapText="1" indent="1"/>
    </xf>
    <xf numFmtId="0" fontId="26" fillId="8" borderId="24" xfId="0" applyFont="1" applyFill="1" applyBorder="1"/>
    <xf numFmtId="0" fontId="4" fillId="0" borderId="24" xfId="0" applyFont="1" applyFill="1" applyBorder="1"/>
    <xf numFmtId="3" fontId="7" fillId="3" borderId="26" xfId="0" applyNumberFormat="1" applyFont="1" applyFill="1" applyBorder="1" applyAlignment="1">
      <alignment horizontal="right" vertical="center" wrapText="1" indent="1"/>
    </xf>
    <xf numFmtId="3" fontId="7" fillId="4" borderId="26" xfId="0" applyNumberFormat="1" applyFont="1" applyFill="1" applyBorder="1" applyAlignment="1">
      <alignment horizontal="right" vertical="center" wrapText="1" indent="1"/>
    </xf>
    <xf numFmtId="3" fontId="5" fillId="2" borderId="27" xfId="0" applyNumberFormat="1" applyFont="1" applyFill="1" applyBorder="1" applyAlignment="1">
      <alignment horizontal="center" vertical="center" wrapText="1"/>
    </xf>
    <xf numFmtId="3" fontId="14" fillId="0" borderId="28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center" vertical="center"/>
    </xf>
    <xf numFmtId="3" fontId="26" fillId="6" borderId="29" xfId="0" applyNumberFormat="1" applyFont="1" applyFill="1" applyBorder="1"/>
    <xf numFmtId="3" fontId="7" fillId="3" borderId="30" xfId="0" applyNumberFormat="1" applyFont="1" applyFill="1" applyBorder="1" applyAlignment="1">
      <alignment horizontal="right" vertical="center" wrapText="1" indent="1"/>
    </xf>
    <xf numFmtId="3" fontId="7" fillId="4" borderId="30" xfId="0" applyNumberFormat="1" applyFont="1" applyFill="1" applyBorder="1" applyAlignment="1">
      <alignment horizontal="right" vertical="center" wrapText="1" indent="1"/>
    </xf>
    <xf numFmtId="3" fontId="10" fillId="0" borderId="29" xfId="0" applyNumberFormat="1" applyFont="1" applyBorder="1" applyAlignment="1">
      <alignment horizontal="center" vertical="center"/>
    </xf>
    <xf numFmtId="3" fontId="5" fillId="2" borderId="31" xfId="0" applyNumberFormat="1" applyFont="1" applyFill="1" applyBorder="1" applyAlignment="1">
      <alignment horizontal="center" vertical="center" wrapText="1"/>
    </xf>
    <xf numFmtId="3" fontId="14" fillId="0" borderId="32" xfId="0" applyNumberFormat="1" applyFont="1" applyFill="1" applyBorder="1" applyAlignment="1">
      <alignment horizontal="right" indent="1"/>
    </xf>
    <xf numFmtId="3" fontId="4" fillId="0" borderId="33" xfId="0" applyNumberFormat="1" applyFont="1" applyBorder="1"/>
    <xf numFmtId="3" fontId="7" fillId="3" borderId="34" xfId="0" applyNumberFormat="1" applyFont="1" applyFill="1" applyBorder="1" applyAlignment="1">
      <alignment horizontal="right" vertical="center" wrapText="1" indent="1"/>
    </xf>
    <xf numFmtId="3" fontId="7" fillId="4" borderId="34" xfId="0" applyNumberFormat="1" applyFont="1" applyFill="1" applyBorder="1" applyAlignment="1">
      <alignment horizontal="right" vertical="center" wrapText="1" indent="1"/>
    </xf>
    <xf numFmtId="0" fontId="10" fillId="0" borderId="33" xfId="0" applyFont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wrapText="1"/>
    </xf>
    <xf numFmtId="3" fontId="14" fillId="0" borderId="36" xfId="0" applyNumberFormat="1" applyFont="1" applyFill="1" applyBorder="1" applyAlignment="1">
      <alignment horizontal="right" vertical="center" indent="1"/>
    </xf>
    <xf numFmtId="3" fontId="27" fillId="7" borderId="33" xfId="0" applyNumberFormat="1" applyFont="1" applyFill="1" applyBorder="1"/>
    <xf numFmtId="3" fontId="27" fillId="7" borderId="0" xfId="0" applyNumberFormat="1" applyFont="1" applyFill="1" applyBorder="1"/>
    <xf numFmtId="3" fontId="27" fillId="7" borderId="0" xfId="0" applyNumberFormat="1" applyFont="1" applyFill="1" applyBorder="1" applyAlignment="1">
      <alignment wrapText="1"/>
    </xf>
    <xf numFmtId="3" fontId="27" fillId="7" borderId="37" xfId="0" applyNumberFormat="1" applyFont="1" applyFill="1" applyBorder="1"/>
    <xf numFmtId="0" fontId="18" fillId="0" borderId="20" xfId="3" applyFont="1" applyBorder="1" applyAlignment="1">
      <alignment horizontal="right" vertical="center"/>
    </xf>
    <xf numFmtId="0" fontId="20" fillId="0" borderId="21" xfId="3" applyFont="1" applyBorder="1" applyAlignment="1">
      <alignment horizontal="right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3" fontId="10" fillId="0" borderId="40" xfId="0" applyNumberFormat="1" applyFont="1" applyBorder="1" applyAlignment="1">
      <alignment horizontal="center" vertical="top" wrapText="1"/>
    </xf>
    <xf numFmtId="3" fontId="10" fillId="0" borderId="40" xfId="0" applyNumberFormat="1" applyFont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/>
    </xf>
    <xf numFmtId="3" fontId="4" fillId="0" borderId="37" xfId="0" applyNumberFormat="1" applyFont="1" applyBorder="1" applyAlignment="1">
      <alignment horizontal="center"/>
    </xf>
    <xf numFmtId="3" fontId="7" fillId="4" borderId="41" xfId="0" applyNumberFormat="1" applyFont="1" applyFill="1" applyBorder="1" applyAlignment="1">
      <alignment horizontal="right" vertical="center" wrapText="1" indent="1"/>
    </xf>
    <xf numFmtId="0" fontId="10" fillId="0" borderId="4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3" fontId="28" fillId="0" borderId="29" xfId="0" applyNumberFormat="1" applyFont="1" applyBorder="1" applyAlignment="1">
      <alignment horizontal="center" vertical="center"/>
    </xf>
    <xf numFmtId="3" fontId="28" fillId="0" borderId="0" xfId="0" applyNumberFormat="1" applyFont="1" applyBorder="1" applyAlignment="1">
      <alignment horizontal="center" vertical="center"/>
    </xf>
    <xf numFmtId="3" fontId="28" fillId="0" borderId="44" xfId="0" applyNumberFormat="1" applyFont="1" applyBorder="1" applyAlignment="1">
      <alignment horizontal="center" vertical="center"/>
    </xf>
    <xf numFmtId="0" fontId="14" fillId="9" borderId="6" xfId="0" applyFont="1" applyFill="1" applyBorder="1" applyAlignment="1">
      <alignment horizontal="left" vertical="center" indent="1"/>
    </xf>
    <xf numFmtId="0" fontId="14" fillId="9" borderId="5" xfId="0" applyFont="1" applyFill="1" applyBorder="1" applyAlignment="1">
      <alignment horizontal="left" vertical="center" indent="1"/>
    </xf>
    <xf numFmtId="3" fontId="14" fillId="9" borderId="6" xfId="0" applyNumberFormat="1" applyFont="1" applyFill="1" applyBorder="1" applyAlignment="1">
      <alignment horizontal="right" vertical="center" indent="1"/>
    </xf>
    <xf numFmtId="3" fontId="14" fillId="9" borderId="36" xfId="0" applyNumberFormat="1" applyFont="1" applyFill="1" applyBorder="1" applyAlignment="1">
      <alignment horizontal="right" vertical="center" indent="1"/>
    </xf>
    <xf numFmtId="3" fontId="14" fillId="9" borderId="6" xfId="0" applyNumberFormat="1" applyFont="1" applyFill="1" applyBorder="1" applyAlignment="1">
      <alignment horizontal="right" indent="1"/>
    </xf>
    <xf numFmtId="3" fontId="14" fillId="9" borderId="7" xfId="0" applyNumberFormat="1" applyFont="1" applyFill="1" applyBorder="1" applyAlignment="1">
      <alignment horizontal="right" vertical="center" indent="1"/>
    </xf>
    <xf numFmtId="3" fontId="14" fillId="9" borderId="8" xfId="0" applyNumberFormat="1" applyFont="1" applyFill="1" applyBorder="1" applyAlignment="1">
      <alignment horizontal="right" vertical="center" indent="1"/>
    </xf>
    <xf numFmtId="3" fontId="15" fillId="9" borderId="6" xfId="0" applyNumberFormat="1" applyFont="1" applyFill="1" applyBorder="1" applyAlignment="1">
      <alignment horizontal="right" vertical="center" indent="1"/>
    </xf>
    <xf numFmtId="3" fontId="11" fillId="9" borderId="10" xfId="0" applyNumberFormat="1" applyFont="1" applyFill="1" applyBorder="1" applyAlignment="1">
      <alignment horizontal="right" vertical="center" indent="1"/>
    </xf>
    <xf numFmtId="3" fontId="14" fillId="9" borderId="9" xfId="0" applyNumberFormat="1" applyFont="1" applyFill="1" applyBorder="1" applyAlignment="1">
      <alignment horizontal="right" indent="1"/>
    </xf>
    <xf numFmtId="3" fontId="14" fillId="9" borderId="32" xfId="0" applyNumberFormat="1" applyFont="1" applyFill="1" applyBorder="1" applyAlignment="1">
      <alignment horizontal="right" indent="1"/>
    </xf>
    <xf numFmtId="3" fontId="14" fillId="9" borderId="28" xfId="0" applyNumberFormat="1" applyFont="1" applyFill="1" applyBorder="1" applyAlignment="1">
      <alignment horizontal="right" indent="1"/>
    </xf>
    <xf numFmtId="0" fontId="4" fillId="9" borderId="0" xfId="0" applyFont="1" applyFill="1"/>
  </cellXfs>
  <cellStyles count="5">
    <cellStyle name="Migliaia" xfId="1" builtinId="3"/>
    <cellStyle name="Migliaia 2" xfId="4"/>
    <cellStyle name="Normale" xfId="0" builtinId="0"/>
    <cellStyle name="Normale 2" xfId="3"/>
    <cellStyle name="Percentuale" xfId="2" builtinId="5"/>
  </cellStyles>
  <dxfs count="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 style="thick">
          <color theme="9" tint="0.39994506668294322"/>
        </left>
        <right/>
        <top style="thin">
          <color theme="4" tint="0.39997558519241921"/>
        </top>
        <bottom style="thin">
          <color theme="4" tint="0.39997558519241921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 style="thick">
          <color theme="6" tint="0.39994506668294322"/>
        </left>
        <right/>
        <top style="thin">
          <color theme="4" tint="0.39997558519241921"/>
        </top>
        <bottom style="thin">
          <color theme="4" tint="0.39997558519241921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>
        <left style="medium">
          <color theme="3" tint="0.39994506668294322"/>
        </left>
        <right/>
        <top style="thin">
          <color theme="4" tint="0.39997558519241921"/>
        </top>
        <bottom style="thin">
          <color theme="4" tint="0.39997558519241921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</dxf>
  </dxfs>
  <tableStyles count="1" defaultTableStyle="TableStyleMedium9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6.0.20.71\share2$\FINANZEAD\Dati\DFZGMN82R13D708S\Desktop\Ristoro%20soggiorno%202021\Ristoro%20imposta%20di%20soggiorno%20DL_41_2021_9_giugno_v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fzgmn82r13d708s/Documents/Copia%20di%2020201105_ISOGG_hp_riparto_xINVIO%20(00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ri/Downloads/20210712_Riparto1150mln_InvioR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 con dettaglio"/>
      <sheetName val="Elenco Comuni per ristoro"/>
      <sheetName val="rec dati per ristoro 21 (13mag)"/>
      <sheetName val="Col casi alla San 13 mag 2021"/>
      <sheetName val="Previsione 2020_2021"/>
      <sheetName val="Comuni con get19 e previ21 null"/>
      <sheetName val="new entry"/>
      <sheetName val="Sogg gen-feb 19 (13.5.21)"/>
      <sheetName val="Soggiorno mar-dic 19 (13.5.21)"/>
      <sheetName val="Soggiorno gen-feb20 (13.5.21)"/>
      <sheetName val="Soggiorno mar-dic 20 (13.5.21)"/>
      <sheetName val="Soggiorno gen-feb 21 (13.5.21)"/>
      <sheetName val="comuni imposta soggiorno"/>
      <sheetName val="Previsione comuni 2020"/>
      <sheetName val="Previsione 2021 comuni BDAP"/>
      <sheetName val="Recupero dati 2021 (13.5.21)"/>
      <sheetName val="ANAGRAFICA 2020"/>
      <sheetName val="Comuni con istit. dal 2020"/>
      <sheetName val="Unioni di Comuni"/>
      <sheetName val="Contributo di sbarco"/>
      <sheetName val="Elenco DLTFF"/>
      <sheetName val="Allegato A"/>
    </sheetNames>
    <sheetDataSet>
      <sheetData sheetId="0"/>
      <sheetData sheetId="1"/>
      <sheetData sheetId="2"/>
      <sheetData sheetId="3"/>
      <sheetData sheetId="4">
        <row r="1">
          <cell r="BF1">
            <v>52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_datiGETTITO"/>
      <sheetName val="chk_datiGETTITO (2)"/>
    </sheetNames>
    <sheetDataSet>
      <sheetData sheetId="0"/>
      <sheetData sheetId="1">
        <row r="8">
          <cell r="A8" t="str">
            <v>H501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CM senza CERTIF"/>
      <sheetName val="Foglio1"/>
      <sheetName val="Rev RGS"/>
      <sheetName val="Schema riparto"/>
      <sheetName val="cruscotto"/>
      <sheetName val="2021_Soggiorno_ALL_A_250mln"/>
    </sheetNames>
    <sheetDataSet>
      <sheetData sheetId="0"/>
      <sheetData sheetId="1"/>
      <sheetData sheetId="2"/>
      <sheetData sheetId="3">
        <row r="2">
          <cell r="AS2">
            <v>80000000</v>
          </cell>
          <cell r="AT2">
            <v>232589563.39908713</v>
          </cell>
          <cell r="AX2">
            <v>837410436.60091281</v>
          </cell>
        </row>
      </sheetData>
      <sheetData sheetId="4"/>
      <sheetData sheetId="5"/>
    </sheetDataSet>
  </externalBook>
</externalLink>
</file>

<file path=xl/tables/table1.xml><?xml version="1.0" encoding="utf-8"?>
<table xmlns="http://schemas.openxmlformats.org/spreadsheetml/2006/main" id="1" name="Tabella1" displayName="Tabella1" ref="B6:AS247" totalsRowShown="0" headerRowDxfId="48" dataDxfId="46" headerRowBorderDxfId="47" tableBorderDxfId="45" totalsRowBorderDxfId="44">
  <autoFilter ref="B6:AS247"/>
  <tableColumns count="44">
    <tableColumn id="1" name="COMPARTO" dataDxfId="43"/>
    <tableColumn id="2" name="codBDAP" dataDxfId="42"/>
    <tableColumn id="3" name="codSIOPE" dataDxfId="41"/>
    <tableColumn id="4" name="MINT" dataDxfId="40"/>
    <tableColumn id="5" name="AREA" dataDxfId="39"/>
    <tableColumn id="6" name="REGIONE" dataDxfId="38"/>
    <tableColumn id="7" name="PROVINCIA" dataDxfId="37"/>
    <tableColumn id="8" name="CAP" dataDxfId="36"/>
    <tableColumn id="9" name="DEM" dataDxfId="35"/>
    <tableColumn id="10" name="ENTE" dataDxfId="34"/>
    <tableColumn id="11" name="POP" dataDxfId="33"/>
    <tableColumn id="12" name="Assegnazioni da fondone 2020 (netto quota agevolazioni Tari)" dataDxfId="32"/>
    <tableColumn id="13" name="Perdite  entrate 2020 da certificazione (netto Soggiorno, ristori IMU-OSP, agevolazioni Tari)" dataDxfId="31"/>
    <tableColumn id="14" name="Stima minori entrate nette 2021" dataDxfId="30"/>
    <tableColumn id="15" name="Avanzo netto fondone 2020 (comprende maggiori/ minori spese)" dataDxfId="29"/>
    <tableColumn id="16" name="ACCONTO 2021 con clausola quota minima 200 euro" dataDxfId="28"/>
    <tableColumn id="17" name="Saldo 2021 quota disavanzi 2020" dataDxfId="27"/>
    <tableColumn id="18" name="Saldo 2021 quota Add.le IRPEF" dataDxfId="26"/>
    <tableColumn id="19" name="Saldo 2021 quota ristoro residuo" dataDxfId="25"/>
    <tableColumn id="20" name="SALDO 2021_x000a_(CSC 14lug)" dataDxfId="24"/>
    <tableColumn id="21" name="Totale fondone 2021" dataDxfId="23"/>
    <tableColumn id="22" name="Totale risorse certificazioe/ fondone 2021_x000a_= avanzo netto  fondone (P) + totale fondone 2021 (V)" dataDxfId="22"/>
    <tableColumn id="23" name="Stima fabbisogno 2021 (comprese soglie minime, quote intangibili e eventuale integrazione a salvaguardia)" dataDxfId="21"/>
    <tableColumn id="24" name="Test coerenza (risorse (W) - fabbisogno (X) &gt; 0)" dataDxfId="20"/>
    <tableColumn id="25" name="Ristoro soggiorno 2021 _x000a_(1a quota 250 mln.- CSC 22 giu)" dataDxfId="19"/>
    <tableColumn id="26" name="Canone unico 2021 _x000a_(proiezione annua)" dataDxfId="18"/>
    <tableColumn id="28" name="Agevolazioni Tari non domestiche" dataDxfId="17"/>
    <tableColumn id="29" name="Fondo solidarietà alimentare allargato 2021" dataDxfId="16"/>
    <tableColumn id="30" name="IMU 2020 _x000a_definita nel 2021 (2a rata 2020 articoli 9 e 9-bis, DL 137/2020)" dataDxfId="15"/>
    <tableColumn id="31" name="IMU 2021 (Art. 177, co. 2, DL 34/2020)" dataDxfId="14"/>
    <tableColumn id="44" name="Totale altre assegnazioni" dataDxfId="13"/>
    <tableColumn id="32" name="Minori spese 2020 &quot;COVID-19&quot; (d) (originale, con rettifica BZ)" dataDxfId="12"/>
    <tableColumn id="33" name="Minori spese 2020 &quot;COVID-19&quot; (d) rettificate" dataDxfId="11"/>
    <tableColumn id="34" name="di cui FCDE (da rettificare)" dataDxfId="10"/>
    <tableColumn id="35" name="di cui FCDE rettificate" dataDxfId="9"/>
    <tableColumn id="36" name="diff FCDE" dataDxfId="8"/>
    <tableColumn id="37" name="Minori spese diverse da certificazione" dataDxfId="7"/>
    <tableColumn id="38" name="Minori spese diverse rettificate" dataDxfId="6"/>
    <tableColumn id="39" name="diff altre minori spese" dataDxfId="5"/>
    <tableColumn id="40" name="Saldo complessivo netto 2020 (solo avanzi da fondone)" dataDxfId="4"/>
    <tableColumn id="42" name="Saldo netto da certificazione" dataDxfId="3"/>
    <tableColumn id="43" name="diff saldo netto" dataDxfId="2"/>
    <tableColumn id="45" name="MINORI entrate 2020 nette NO REVISIONI" dataDxfId="1"/>
    <tableColumn id="46" name="diff minori entrate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53"/>
  <sheetViews>
    <sheetView showGridLines="0" tabSelected="1" workbookViewId="0">
      <pane ySplit="8" topLeftCell="A9" activePane="bottomLeft" state="frozen"/>
      <selection pane="bottomLeft" activeCell="M6" sqref="M6"/>
    </sheetView>
  </sheetViews>
  <sheetFormatPr defaultRowHeight="12" x14ac:dyDescent="0.2"/>
  <cols>
    <col min="1" max="1" width="2.85546875" style="1" customWidth="1"/>
    <col min="2" max="2" width="11.42578125" style="1" customWidth="1"/>
    <col min="3" max="3" width="9.5703125" style="1" customWidth="1"/>
    <col min="4" max="4" width="9.7109375" style="1" customWidth="1"/>
    <col min="5" max="5" width="7.28515625" style="1" customWidth="1"/>
    <col min="6" max="6" width="9.140625" style="1"/>
    <col min="7" max="7" width="9.7109375" style="1" customWidth="1"/>
    <col min="8" max="8" width="11" style="1" customWidth="1"/>
    <col min="9" max="10" width="9.140625" style="1"/>
    <col min="11" max="11" width="20.85546875" style="1" customWidth="1"/>
    <col min="12" max="12" width="10.140625" style="2" bestFit="1" customWidth="1"/>
    <col min="13" max="25" width="14.140625" style="2" customWidth="1"/>
    <col min="26" max="26" width="16.28515625" style="2" customWidth="1"/>
    <col min="27" max="32" width="14.140625" style="2" customWidth="1"/>
    <col min="33" max="33" width="16.42578125" style="3" customWidth="1"/>
    <col min="34" max="34" width="11.140625" style="3" bestFit="1" customWidth="1"/>
    <col min="35" max="36" width="9.85546875" style="3" bestFit="1" customWidth="1"/>
    <col min="37" max="37" width="9.28515625" style="3" bestFit="1" customWidth="1"/>
    <col min="38" max="38" width="14.42578125" style="3" customWidth="1"/>
    <col min="39" max="39" width="11.140625" style="3" bestFit="1" customWidth="1"/>
    <col min="40" max="40" width="9.85546875" style="3" bestFit="1" customWidth="1"/>
    <col min="41" max="41" width="13.7109375" style="3" customWidth="1"/>
    <col min="42" max="42" width="10.7109375" style="3" bestFit="1" customWidth="1"/>
    <col min="43" max="43" width="9.85546875" style="3" bestFit="1" customWidth="1"/>
    <col min="44" max="44" width="13.140625" style="3" bestFit="1" customWidth="1"/>
    <col min="45" max="45" width="10.7109375" style="3" customWidth="1"/>
    <col min="46" max="16384" width="9.140625" style="3"/>
  </cols>
  <sheetData>
    <row r="1" spans="1:45" ht="21" x14ac:dyDescent="0.35">
      <c r="B1" s="4" t="s">
        <v>758</v>
      </c>
      <c r="K1" s="15"/>
      <c r="L1" s="16"/>
      <c r="M1" s="151" t="s">
        <v>816</v>
      </c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3"/>
      <c r="Y1" s="154"/>
      <c r="Z1" s="139" t="s">
        <v>817</v>
      </c>
      <c r="AA1" s="127"/>
      <c r="AB1" s="127"/>
      <c r="AC1" s="127"/>
      <c r="AD1" s="128"/>
      <c r="AE1" s="127"/>
      <c r="AF1" s="127"/>
      <c r="AG1" s="132" t="s">
        <v>818</v>
      </c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</row>
    <row r="2" spans="1:45" ht="144" customHeight="1" x14ac:dyDescent="0.2">
      <c r="B2" s="5" t="s">
        <v>759</v>
      </c>
      <c r="F2" s="6" t="str">
        <f>+G7</f>
        <v>LIGURIA</v>
      </c>
      <c r="M2" s="145"/>
      <c r="N2" s="159" t="s">
        <v>831</v>
      </c>
      <c r="P2" s="160" t="s">
        <v>832</v>
      </c>
      <c r="W2" s="162"/>
      <c r="X2" s="162"/>
      <c r="Y2" s="163"/>
      <c r="Z2" s="168" t="s">
        <v>839</v>
      </c>
      <c r="AA2" s="169"/>
      <c r="AB2" s="169"/>
      <c r="AC2" s="169"/>
      <c r="AD2" s="169"/>
      <c r="AE2" s="169"/>
      <c r="AF2" s="170"/>
      <c r="AG2" s="133"/>
      <c r="AO2" s="161" t="s">
        <v>833</v>
      </c>
    </row>
    <row r="3" spans="1:45" ht="13.5" thickBot="1" x14ac:dyDescent="0.25">
      <c r="K3" s="17" t="s">
        <v>760</v>
      </c>
      <c r="L3" s="130">
        <v>59641488</v>
      </c>
      <c r="M3" s="146">
        <v>3196255457.1759567</v>
      </c>
      <c r="N3" s="40">
        <v>-2764458284.5205979</v>
      </c>
      <c r="O3" s="40">
        <v>1553644535.3209836</v>
      </c>
      <c r="P3" s="40">
        <v>1348284623.2288144</v>
      </c>
      <c r="Q3" s="40">
        <v>199999999.99997464</v>
      </c>
      <c r="R3" s="40">
        <v>232589563.39908701</v>
      </c>
      <c r="S3" s="40">
        <v>80000000.000000045</v>
      </c>
      <c r="T3" s="40">
        <v>837410436.60090876</v>
      </c>
      <c r="U3" s="40">
        <v>1150000000.0000045</v>
      </c>
      <c r="V3" s="40">
        <v>1349999999.9999728</v>
      </c>
      <c r="W3" s="40">
        <v>2930874186.627882</v>
      </c>
      <c r="X3" s="40">
        <v>1119753294.9098299</v>
      </c>
      <c r="Y3" s="130">
        <v>1811120891.7180414</v>
      </c>
      <c r="Z3" s="140">
        <v>249999999.99999976</v>
      </c>
      <c r="AA3" s="40">
        <v>329999999.99999928</v>
      </c>
      <c r="AB3" s="40">
        <v>600000000.3072778</v>
      </c>
      <c r="AC3" s="40">
        <v>499999999.81999904</v>
      </c>
      <c r="AD3" s="40">
        <v>48169410.397378109</v>
      </c>
      <c r="AE3" s="40">
        <v>63095959.050000027</v>
      </c>
      <c r="AF3" s="130">
        <v>1791265369.5746572</v>
      </c>
      <c r="AG3" s="134">
        <v>1608936590.1199999</v>
      </c>
      <c r="AH3" s="40">
        <v>1891995782.9441953</v>
      </c>
      <c r="AI3" s="40">
        <v>351881098</v>
      </c>
      <c r="AJ3" s="40">
        <v>471983349.87574923</v>
      </c>
      <c r="AK3" s="40">
        <v>120102251.87575102</v>
      </c>
      <c r="AL3" s="40">
        <v>1257055492.1199999</v>
      </c>
      <c r="AM3" s="40">
        <v>1420012433.068445</v>
      </c>
      <c r="AN3" s="40">
        <v>162956940.94844645</v>
      </c>
      <c r="AO3" s="40">
        <v>1338426998.7321856</v>
      </c>
      <c r="AP3" s="40">
        <v>1045510181.4113501</v>
      </c>
      <c r="AQ3" s="40">
        <v>292916817.32082677</v>
      </c>
      <c r="AR3" s="40">
        <v>-2786794745.2835989</v>
      </c>
      <c r="AS3" s="40">
        <v>22336460.76299997</v>
      </c>
    </row>
    <row r="4" spans="1:45" ht="14.25" thickTop="1" thickBot="1" x14ac:dyDescent="0.25">
      <c r="K4" s="18" t="s">
        <v>761</v>
      </c>
      <c r="L4" s="131">
        <f t="shared" ref="L4:AS4" si="0">+SUBTOTAL(9,L7:L247)</f>
        <v>1524826</v>
      </c>
      <c r="M4" s="147">
        <f t="shared" si="0"/>
        <v>102159388.31434382</v>
      </c>
      <c r="N4" s="41">
        <f t="shared" si="0"/>
        <v>-90612635.769999981</v>
      </c>
      <c r="O4" s="41">
        <f t="shared" si="0"/>
        <v>53056161.393558905</v>
      </c>
      <c r="P4" s="41">
        <f t="shared" si="0"/>
        <v>29377730.938591093</v>
      </c>
      <c r="Q4" s="41">
        <f t="shared" si="0"/>
        <v>6462775.9436120018</v>
      </c>
      <c r="R4" s="41">
        <f t="shared" si="0"/>
        <v>10354055.958105715</v>
      </c>
      <c r="S4" s="41">
        <f t="shared" si="0"/>
        <v>2259149.4432991515</v>
      </c>
      <c r="T4" s="41">
        <f t="shared" si="0"/>
        <v>29348215.984855186</v>
      </c>
      <c r="U4" s="41">
        <f t="shared" si="0"/>
        <v>41961225.661084883</v>
      </c>
      <c r="V4" s="41">
        <f t="shared" si="0"/>
        <v>48424001.6046969</v>
      </c>
      <c r="W4" s="41">
        <f t="shared" si="0"/>
        <v>88155788.501393646</v>
      </c>
      <c r="X4" s="41">
        <f t="shared" si="0"/>
        <v>39441037.72551053</v>
      </c>
      <c r="Y4" s="131">
        <f t="shared" si="0"/>
        <v>48714750.775883153</v>
      </c>
      <c r="Z4" s="141">
        <f t="shared" si="0"/>
        <v>5932784.409875189</v>
      </c>
      <c r="AA4" s="41">
        <f t="shared" si="0"/>
        <v>16508773.54913947</v>
      </c>
      <c r="AB4" s="41">
        <f t="shared" si="0"/>
        <v>21677544.888513412</v>
      </c>
      <c r="AC4" s="41">
        <f t="shared" si="0"/>
        <v>7305045.6999999927</v>
      </c>
      <c r="AD4" s="41">
        <f t="shared" si="0"/>
        <v>941348.63137847802</v>
      </c>
      <c r="AE4" s="41">
        <f t="shared" si="0"/>
        <v>2179901.7999999998</v>
      </c>
      <c r="AF4" s="131">
        <f t="shared" si="0"/>
        <v>54545398.978906564</v>
      </c>
      <c r="AG4" s="135">
        <f t="shared" si="0"/>
        <v>45221851</v>
      </c>
      <c r="AH4" s="41">
        <f t="shared" si="0"/>
        <v>50427975.13759014</v>
      </c>
      <c r="AI4" s="164">
        <f t="shared" si="0"/>
        <v>9709889</v>
      </c>
      <c r="AJ4" s="164">
        <f t="shared" si="0"/>
        <v>13504414.593490096</v>
      </c>
      <c r="AK4" s="164">
        <f t="shared" si="0"/>
        <v>3794525.5934901</v>
      </c>
      <c r="AL4" s="164">
        <f t="shared" si="0"/>
        <v>35511962</v>
      </c>
      <c r="AM4" s="164">
        <f t="shared" si="0"/>
        <v>36923560.544100024</v>
      </c>
      <c r="AN4" s="164">
        <f t="shared" si="0"/>
        <v>1411598.5440999998</v>
      </c>
      <c r="AO4" s="41">
        <f t="shared" si="0"/>
        <v>29377730.938591093</v>
      </c>
      <c r="AP4" s="41">
        <f t="shared" si="0"/>
        <v>24171606.801001009</v>
      </c>
      <c r="AQ4" s="41">
        <f t="shared" si="0"/>
        <v>5206124.1375901001</v>
      </c>
      <c r="AR4" s="41">
        <f t="shared" si="0"/>
        <v>-91392001.569999963</v>
      </c>
      <c r="AS4" s="41">
        <f t="shared" si="0"/>
        <v>779365.80000000028</v>
      </c>
    </row>
    <row r="5" spans="1:45" s="14" customFormat="1" ht="28.5" customHeight="1" thickTop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8"/>
      <c r="M5" s="148">
        <v>1</v>
      </c>
      <c r="N5" s="9">
        <v>2</v>
      </c>
      <c r="O5" s="9">
        <v>3</v>
      </c>
      <c r="P5" s="10">
        <v>4</v>
      </c>
      <c r="Q5" s="11">
        <v>5</v>
      </c>
      <c r="R5" s="9">
        <v>6</v>
      </c>
      <c r="S5" s="9">
        <v>7</v>
      </c>
      <c r="T5" s="9">
        <v>8</v>
      </c>
      <c r="U5" s="9" t="s">
        <v>762</v>
      </c>
      <c r="V5" s="12" t="s">
        <v>763</v>
      </c>
      <c r="W5" s="9">
        <v>11</v>
      </c>
      <c r="X5" s="9">
        <v>12</v>
      </c>
      <c r="Y5" s="138" t="s">
        <v>764</v>
      </c>
      <c r="Z5" s="142" t="s">
        <v>783</v>
      </c>
      <c r="AA5" s="13" t="s">
        <v>784</v>
      </c>
      <c r="AB5" s="13" t="s">
        <v>781</v>
      </c>
      <c r="AC5" s="13" t="s">
        <v>782</v>
      </c>
      <c r="AD5" s="13" t="s">
        <v>819</v>
      </c>
      <c r="AE5" s="13" t="s">
        <v>820</v>
      </c>
      <c r="AF5" s="13" t="s">
        <v>821</v>
      </c>
      <c r="AG5" s="157" t="s">
        <v>822</v>
      </c>
      <c r="AH5" s="158" t="s">
        <v>823</v>
      </c>
      <c r="AI5" s="165" t="s">
        <v>824</v>
      </c>
      <c r="AJ5" s="166" t="s">
        <v>825</v>
      </c>
      <c r="AK5" s="167" t="s">
        <v>837</v>
      </c>
      <c r="AL5" s="165" t="s">
        <v>826</v>
      </c>
      <c r="AM5" s="166" t="s">
        <v>827</v>
      </c>
      <c r="AN5" s="167" t="s">
        <v>836</v>
      </c>
      <c r="AO5" s="158" t="s">
        <v>840</v>
      </c>
      <c r="AP5" s="158" t="s">
        <v>828</v>
      </c>
      <c r="AQ5" s="158" t="s">
        <v>838</v>
      </c>
      <c r="AR5" s="158" t="s">
        <v>829</v>
      </c>
      <c r="AS5" s="158" t="s">
        <v>830</v>
      </c>
    </row>
    <row r="6" spans="1:45" s="30" customFormat="1" ht="102" x14ac:dyDescent="0.2">
      <c r="A6" s="29"/>
      <c r="B6" s="19" t="s">
        <v>744</v>
      </c>
      <c r="C6" s="20" t="s">
        <v>0</v>
      </c>
      <c r="D6" s="19" t="s">
        <v>1</v>
      </c>
      <c r="E6" s="21" t="s">
        <v>2</v>
      </c>
      <c r="F6" s="19" t="s">
        <v>3</v>
      </c>
      <c r="G6" s="19" t="s">
        <v>4</v>
      </c>
      <c r="H6" s="19" t="s">
        <v>5</v>
      </c>
      <c r="I6" s="21" t="s">
        <v>6</v>
      </c>
      <c r="J6" s="19" t="s">
        <v>7</v>
      </c>
      <c r="K6" s="19" t="s">
        <v>8</v>
      </c>
      <c r="L6" s="19" t="s">
        <v>9</v>
      </c>
      <c r="M6" s="149" t="s">
        <v>747</v>
      </c>
      <c r="N6" s="21" t="s">
        <v>748</v>
      </c>
      <c r="O6" s="21" t="s">
        <v>765</v>
      </c>
      <c r="P6" s="22" t="s">
        <v>749</v>
      </c>
      <c r="Q6" s="23" t="s">
        <v>750</v>
      </c>
      <c r="R6" s="24" t="s">
        <v>751</v>
      </c>
      <c r="S6" s="24" t="s">
        <v>752</v>
      </c>
      <c r="T6" s="24" t="s">
        <v>753</v>
      </c>
      <c r="U6" s="25" t="s">
        <v>754</v>
      </c>
      <c r="V6" s="26" t="s">
        <v>755</v>
      </c>
      <c r="W6" s="27" t="s">
        <v>834</v>
      </c>
      <c r="X6" s="27" t="s">
        <v>756</v>
      </c>
      <c r="Y6" s="21" t="s">
        <v>835</v>
      </c>
      <c r="Z6" s="143" t="s">
        <v>787</v>
      </c>
      <c r="AA6" s="28" t="s">
        <v>789</v>
      </c>
      <c r="AB6" s="28" t="s">
        <v>790</v>
      </c>
      <c r="AC6" s="28" t="s">
        <v>788</v>
      </c>
      <c r="AD6" s="28" t="s">
        <v>766</v>
      </c>
      <c r="AE6" s="28" t="s">
        <v>757</v>
      </c>
      <c r="AF6" s="28" t="s">
        <v>786</v>
      </c>
      <c r="AG6" s="136" t="s">
        <v>791</v>
      </c>
      <c r="AH6" s="28" t="s">
        <v>792</v>
      </c>
      <c r="AI6" s="28" t="s">
        <v>793</v>
      </c>
      <c r="AJ6" s="28" t="s">
        <v>794</v>
      </c>
      <c r="AK6" s="28" t="s">
        <v>795</v>
      </c>
      <c r="AL6" s="28" t="s">
        <v>796</v>
      </c>
      <c r="AM6" s="28" t="s">
        <v>797</v>
      </c>
      <c r="AN6" s="28" t="s">
        <v>798</v>
      </c>
      <c r="AO6" s="28" t="s">
        <v>799</v>
      </c>
      <c r="AP6" s="28" t="s">
        <v>800</v>
      </c>
      <c r="AQ6" s="28" t="s">
        <v>801</v>
      </c>
      <c r="AR6" s="28" t="s">
        <v>803</v>
      </c>
      <c r="AS6" s="28" t="s">
        <v>802</v>
      </c>
    </row>
    <row r="7" spans="1:45" s="1" customFormat="1" ht="12.75" x14ac:dyDescent="0.2">
      <c r="B7" s="32" t="s">
        <v>745</v>
      </c>
      <c r="C7" s="33" t="s">
        <v>506</v>
      </c>
      <c r="D7" s="32" t="s">
        <v>507</v>
      </c>
      <c r="E7" s="32" t="s">
        <v>13</v>
      </c>
      <c r="F7" s="32" t="s">
        <v>11</v>
      </c>
      <c r="G7" s="32" t="s">
        <v>20</v>
      </c>
      <c r="H7" s="32" t="s">
        <v>28</v>
      </c>
      <c r="I7" s="32" t="s">
        <v>10</v>
      </c>
      <c r="J7" s="32" t="s">
        <v>16</v>
      </c>
      <c r="K7" s="32" t="s">
        <v>508</v>
      </c>
      <c r="L7" s="34">
        <v>11248</v>
      </c>
      <c r="M7" s="150">
        <v>1552849.0494559999</v>
      </c>
      <c r="N7" s="35">
        <v>-811157</v>
      </c>
      <c r="O7" s="35">
        <v>344051.45966589719</v>
      </c>
      <c r="P7" s="31">
        <v>930775.74945599982</v>
      </c>
      <c r="Q7" s="36">
        <v>40279.023077999998</v>
      </c>
      <c r="R7" s="37">
        <v>0</v>
      </c>
      <c r="S7" s="37">
        <v>7344.5793942885348</v>
      </c>
      <c r="T7" s="37">
        <v>15151.420605711464</v>
      </c>
      <c r="U7" s="38">
        <v>22496.121309752707</v>
      </c>
      <c r="V7" s="39">
        <v>62775.144387752705</v>
      </c>
      <c r="W7" s="35">
        <v>993550.89384375303</v>
      </c>
      <c r="X7" s="35">
        <v>13771.086364288582</v>
      </c>
      <c r="Y7" s="34">
        <v>979779.80747946398</v>
      </c>
      <c r="Z7" s="144">
        <v>47454.427145067413</v>
      </c>
      <c r="AA7" s="35">
        <v>231669.96958141649</v>
      </c>
      <c r="AB7" s="35">
        <v>180803.02909422648</v>
      </c>
      <c r="AC7" s="35">
        <v>47148.39</v>
      </c>
      <c r="AD7" s="35">
        <v>13848.995000000001</v>
      </c>
      <c r="AE7" s="35">
        <v>43434.54</v>
      </c>
      <c r="AF7" s="35">
        <v>564359.35082071042</v>
      </c>
      <c r="AG7" s="137">
        <v>389537</v>
      </c>
      <c r="AH7" s="35">
        <v>480000.7</v>
      </c>
      <c r="AI7" s="35">
        <v>29524</v>
      </c>
      <c r="AJ7" s="35">
        <v>119987.70000000001</v>
      </c>
      <c r="AK7" s="35">
        <v>90463.700000000012</v>
      </c>
      <c r="AL7" s="35">
        <v>360013</v>
      </c>
      <c r="AM7" s="35">
        <v>360013</v>
      </c>
      <c r="AN7" s="35">
        <v>0</v>
      </c>
      <c r="AO7" s="35">
        <v>930775.74945599982</v>
      </c>
      <c r="AP7" s="35">
        <v>840312.04945599986</v>
      </c>
      <c r="AQ7" s="35">
        <v>90463.699999999953</v>
      </c>
      <c r="AR7" s="35">
        <v>-811157</v>
      </c>
      <c r="AS7" s="35">
        <v>0</v>
      </c>
    </row>
    <row r="8" spans="1:45" s="1" customFormat="1" ht="12.75" x14ac:dyDescent="0.2">
      <c r="B8" s="32" t="s">
        <v>745</v>
      </c>
      <c r="C8" s="33" t="s">
        <v>107</v>
      </c>
      <c r="D8" s="32" t="s">
        <v>108</v>
      </c>
      <c r="E8" s="32" t="s">
        <v>13</v>
      </c>
      <c r="F8" s="32" t="s">
        <v>11</v>
      </c>
      <c r="G8" s="32" t="s">
        <v>20</v>
      </c>
      <c r="H8" s="32" t="s">
        <v>28</v>
      </c>
      <c r="I8" s="32" t="s">
        <v>10</v>
      </c>
      <c r="J8" s="32" t="s">
        <v>12</v>
      </c>
      <c r="K8" s="32" t="s">
        <v>109</v>
      </c>
      <c r="L8" s="34">
        <v>2524</v>
      </c>
      <c r="M8" s="150">
        <v>89899.277912000005</v>
      </c>
      <c r="N8" s="35">
        <v>-176419</v>
      </c>
      <c r="O8" s="35">
        <v>63993.804769822018</v>
      </c>
      <c r="P8" s="31">
        <v>-135732.86208799999</v>
      </c>
      <c r="Q8" s="36">
        <v>6290.7947599999998</v>
      </c>
      <c r="R8" s="37">
        <v>135732.86208799999</v>
      </c>
      <c r="S8" s="37">
        <v>4214.9164091444754</v>
      </c>
      <c r="T8" s="37">
        <v>44259.124669853016</v>
      </c>
      <c r="U8" s="38">
        <v>184207.89650331813</v>
      </c>
      <c r="V8" s="39">
        <v>190498.69126331812</v>
      </c>
      <c r="W8" s="35">
        <v>190498.69126331812</v>
      </c>
      <c r="X8" s="35">
        <v>69294.030134966481</v>
      </c>
      <c r="Y8" s="34">
        <v>121204.66112835164</v>
      </c>
      <c r="Z8" s="144">
        <v>0</v>
      </c>
      <c r="AA8" s="35">
        <v>6766.4025883760378</v>
      </c>
      <c r="AB8" s="35">
        <v>15881.714228090577</v>
      </c>
      <c r="AC8" s="35">
        <v>10579.88</v>
      </c>
      <c r="AD8" s="35">
        <v>611.44232160000001</v>
      </c>
      <c r="AE8" s="35">
        <v>1188.0899999999999</v>
      </c>
      <c r="AF8" s="35">
        <v>35027.529138066609</v>
      </c>
      <c r="AG8" s="137">
        <v>0</v>
      </c>
      <c r="AH8" s="35">
        <v>35377.86</v>
      </c>
      <c r="AI8" s="35">
        <v>0</v>
      </c>
      <c r="AJ8" s="35">
        <v>7134.3</v>
      </c>
      <c r="AK8" s="35">
        <v>7134.3</v>
      </c>
      <c r="AL8" s="35">
        <v>0</v>
      </c>
      <c r="AM8" s="35">
        <v>28243.559999999998</v>
      </c>
      <c r="AN8" s="35">
        <v>28243.559999999998</v>
      </c>
      <c r="AO8" s="35">
        <v>-135732.86208799999</v>
      </c>
      <c r="AP8" s="35">
        <v>-171110.72208799998</v>
      </c>
      <c r="AQ8" s="35">
        <v>35377.86</v>
      </c>
      <c r="AR8" s="35">
        <v>-212426</v>
      </c>
      <c r="AS8" s="35">
        <v>36007</v>
      </c>
    </row>
    <row r="9" spans="1:45" s="1" customFormat="1" ht="12.75" x14ac:dyDescent="0.2">
      <c r="B9" s="32" t="s">
        <v>745</v>
      </c>
      <c r="C9" s="33" t="s">
        <v>143</v>
      </c>
      <c r="D9" s="32" t="s">
        <v>144</v>
      </c>
      <c r="E9" s="32" t="s">
        <v>13</v>
      </c>
      <c r="F9" s="32" t="s">
        <v>11</v>
      </c>
      <c r="G9" s="32" t="s">
        <v>20</v>
      </c>
      <c r="H9" s="32" t="s">
        <v>28</v>
      </c>
      <c r="I9" s="32" t="s">
        <v>10</v>
      </c>
      <c r="J9" s="32" t="s">
        <v>12</v>
      </c>
      <c r="K9" s="32" t="s">
        <v>145</v>
      </c>
      <c r="L9" s="34">
        <v>2618</v>
      </c>
      <c r="M9" s="150">
        <v>84709.184099000006</v>
      </c>
      <c r="N9" s="35">
        <v>-111785.60000000001</v>
      </c>
      <c r="O9" s="35">
        <v>61146.934493926536</v>
      </c>
      <c r="P9" s="31">
        <v>24429.502508899997</v>
      </c>
      <c r="Q9" s="36">
        <v>3196.9797349999999</v>
      </c>
      <c r="R9" s="37">
        <v>0</v>
      </c>
      <c r="S9" s="37">
        <v>2502.0981840009613</v>
      </c>
      <c r="T9" s="37">
        <v>29499.710804738887</v>
      </c>
      <c r="U9" s="38">
        <v>32001.981558598247</v>
      </c>
      <c r="V9" s="39">
        <v>35198.961293598244</v>
      </c>
      <c r="W9" s="35">
        <v>59628.463802498241</v>
      </c>
      <c r="X9" s="35">
        <v>40401.222256027511</v>
      </c>
      <c r="Y9" s="34">
        <v>19227.241546470734</v>
      </c>
      <c r="Z9" s="144">
        <v>0</v>
      </c>
      <c r="AA9" s="35">
        <v>4359.4448305557189</v>
      </c>
      <c r="AB9" s="35">
        <v>14187.828164425024</v>
      </c>
      <c r="AC9" s="35">
        <v>17412.18</v>
      </c>
      <c r="AD9" s="35">
        <v>56</v>
      </c>
      <c r="AE9" s="35">
        <v>301.39</v>
      </c>
      <c r="AF9" s="35">
        <v>36316.842994980747</v>
      </c>
      <c r="AG9" s="137">
        <v>43035</v>
      </c>
      <c r="AH9" s="35">
        <v>51505.918409899998</v>
      </c>
      <c r="AI9" s="35">
        <v>0</v>
      </c>
      <c r="AJ9" s="35">
        <v>8470.9184099000013</v>
      </c>
      <c r="AK9" s="35">
        <v>8470.9184099000013</v>
      </c>
      <c r="AL9" s="35">
        <v>43035</v>
      </c>
      <c r="AM9" s="35">
        <v>43035</v>
      </c>
      <c r="AN9" s="35">
        <v>0</v>
      </c>
      <c r="AO9" s="35">
        <v>24429.502508899997</v>
      </c>
      <c r="AP9" s="35">
        <v>15958.584098999996</v>
      </c>
      <c r="AQ9" s="35">
        <v>8470.9184098999976</v>
      </c>
      <c r="AR9" s="35">
        <v>-158428</v>
      </c>
      <c r="AS9" s="35">
        <v>46642.399999999994</v>
      </c>
    </row>
    <row r="10" spans="1:45" s="1" customFormat="1" ht="12.75" x14ac:dyDescent="0.2">
      <c r="B10" s="32" t="s">
        <v>745</v>
      </c>
      <c r="C10" s="33" t="s">
        <v>344</v>
      </c>
      <c r="D10" s="32" t="s">
        <v>345</v>
      </c>
      <c r="E10" s="32" t="s">
        <v>13</v>
      </c>
      <c r="F10" s="32" t="s">
        <v>11</v>
      </c>
      <c r="G10" s="32" t="s">
        <v>20</v>
      </c>
      <c r="H10" s="32" t="s">
        <v>28</v>
      </c>
      <c r="I10" s="32" t="s">
        <v>10</v>
      </c>
      <c r="J10" s="32" t="s">
        <v>12</v>
      </c>
      <c r="K10" s="32" t="s">
        <v>346</v>
      </c>
      <c r="L10" s="34">
        <v>4419</v>
      </c>
      <c r="M10" s="150">
        <v>687072.34527399996</v>
      </c>
      <c r="N10" s="35">
        <v>-122009</v>
      </c>
      <c r="O10" s="35">
        <v>55510.592623711651</v>
      </c>
      <c r="P10" s="31">
        <v>492350.64527400001</v>
      </c>
      <c r="Q10" s="36">
        <v>39370.186967000001</v>
      </c>
      <c r="R10" s="37">
        <v>0</v>
      </c>
      <c r="S10" s="37">
        <v>13407.90486400515</v>
      </c>
      <c r="T10" s="37">
        <v>-246.96837760699964</v>
      </c>
      <c r="U10" s="38">
        <v>13161.007456790689</v>
      </c>
      <c r="V10" s="39">
        <v>52531.194423790686</v>
      </c>
      <c r="W10" s="35">
        <v>544881.83969779068</v>
      </c>
      <c r="X10" s="35">
        <v>25139.821620005125</v>
      </c>
      <c r="Y10" s="34">
        <v>519742.01807778556</v>
      </c>
      <c r="Z10" s="144">
        <v>10110.148163178035</v>
      </c>
      <c r="AA10" s="35">
        <v>48642.75642317516</v>
      </c>
      <c r="AB10" s="35">
        <v>43100.213183382577</v>
      </c>
      <c r="AC10" s="35">
        <v>18523.18</v>
      </c>
      <c r="AD10" s="35">
        <v>17050.5</v>
      </c>
      <c r="AE10" s="35">
        <v>6931</v>
      </c>
      <c r="AF10" s="35">
        <v>144357.79776973577</v>
      </c>
      <c r="AG10" s="137">
        <v>113499</v>
      </c>
      <c r="AH10" s="35">
        <v>129276.3</v>
      </c>
      <c r="AI10" s="35">
        <v>0</v>
      </c>
      <c r="AJ10" s="35">
        <v>15777.300000000001</v>
      </c>
      <c r="AK10" s="35">
        <v>15777.300000000001</v>
      </c>
      <c r="AL10" s="35">
        <v>113499</v>
      </c>
      <c r="AM10" s="35">
        <v>113499</v>
      </c>
      <c r="AN10" s="35">
        <v>0</v>
      </c>
      <c r="AO10" s="35">
        <v>492350.64527400001</v>
      </c>
      <c r="AP10" s="35">
        <v>476573.34527400002</v>
      </c>
      <c r="AQ10" s="35">
        <v>15777.299999999988</v>
      </c>
      <c r="AR10" s="35">
        <v>-122009</v>
      </c>
      <c r="AS10" s="35">
        <v>0</v>
      </c>
    </row>
    <row r="11" spans="1:45" s="1" customFormat="1" ht="12.75" x14ac:dyDescent="0.2">
      <c r="B11" s="32" t="s">
        <v>745</v>
      </c>
      <c r="C11" s="33" t="s">
        <v>467</v>
      </c>
      <c r="D11" s="32" t="s">
        <v>468</v>
      </c>
      <c r="E11" s="32" t="s">
        <v>13</v>
      </c>
      <c r="F11" s="32" t="s">
        <v>11</v>
      </c>
      <c r="G11" s="32" t="s">
        <v>20</v>
      </c>
      <c r="H11" s="32" t="s">
        <v>28</v>
      </c>
      <c r="I11" s="32" t="s">
        <v>10</v>
      </c>
      <c r="J11" s="32" t="s">
        <v>12</v>
      </c>
      <c r="K11" s="32" t="s">
        <v>469</v>
      </c>
      <c r="L11" s="34">
        <v>1934</v>
      </c>
      <c r="M11" s="150">
        <v>68960.004864000002</v>
      </c>
      <c r="N11" s="35">
        <v>16357</v>
      </c>
      <c r="O11" s="35">
        <v>0</v>
      </c>
      <c r="P11" s="31">
        <v>111145.00486400002</v>
      </c>
      <c r="Q11" s="36">
        <v>4213.1028669999996</v>
      </c>
      <c r="R11" s="37">
        <v>0</v>
      </c>
      <c r="S11" s="37">
        <v>788.04729714315977</v>
      </c>
      <c r="T11" s="37">
        <v>3079.95270285684</v>
      </c>
      <c r="U11" s="38">
        <v>3868.0208582025007</v>
      </c>
      <c r="V11" s="39">
        <v>8081.1237252025003</v>
      </c>
      <c r="W11" s="35">
        <v>119226.12858920252</v>
      </c>
      <c r="X11" s="35">
        <v>1477.5886821431777</v>
      </c>
      <c r="Y11" s="34">
        <v>117748.53990705934</v>
      </c>
      <c r="Z11" s="144">
        <v>0</v>
      </c>
      <c r="AA11" s="35">
        <v>2429.1858131845402</v>
      </c>
      <c r="AB11" s="35">
        <v>11736.288330928191</v>
      </c>
      <c r="AC11" s="35">
        <v>17922.86</v>
      </c>
      <c r="AD11" s="35">
        <v>542.33500000000004</v>
      </c>
      <c r="AE11" s="35">
        <v>1678.77</v>
      </c>
      <c r="AF11" s="35">
        <v>34309.43914411273</v>
      </c>
      <c r="AG11" s="137">
        <v>46580</v>
      </c>
      <c r="AH11" s="35">
        <v>46580</v>
      </c>
      <c r="AI11" s="35">
        <v>0</v>
      </c>
      <c r="AJ11" s="35">
        <v>0</v>
      </c>
      <c r="AK11" s="35">
        <v>0</v>
      </c>
      <c r="AL11" s="35">
        <v>46580</v>
      </c>
      <c r="AM11" s="35">
        <v>46580</v>
      </c>
      <c r="AN11" s="35">
        <v>0</v>
      </c>
      <c r="AO11" s="35">
        <v>111145.00486400002</v>
      </c>
      <c r="AP11" s="35">
        <v>111145.00486400002</v>
      </c>
      <c r="AQ11" s="35">
        <v>0</v>
      </c>
      <c r="AR11" s="35">
        <v>16147</v>
      </c>
      <c r="AS11" s="35">
        <v>210</v>
      </c>
    </row>
    <row r="12" spans="1:45" s="1" customFormat="1" ht="12.75" x14ac:dyDescent="0.2">
      <c r="B12" s="32" t="s">
        <v>745</v>
      </c>
      <c r="C12" s="33" t="s">
        <v>218</v>
      </c>
      <c r="D12" s="32" t="s">
        <v>219</v>
      </c>
      <c r="E12" s="32" t="s">
        <v>13</v>
      </c>
      <c r="F12" s="32" t="s">
        <v>11</v>
      </c>
      <c r="G12" s="32" t="s">
        <v>20</v>
      </c>
      <c r="H12" s="32" t="s">
        <v>28</v>
      </c>
      <c r="I12" s="32" t="s">
        <v>10</v>
      </c>
      <c r="J12" s="32" t="s">
        <v>14</v>
      </c>
      <c r="K12" s="32" t="s">
        <v>220</v>
      </c>
      <c r="L12" s="34">
        <v>5361</v>
      </c>
      <c r="M12" s="150">
        <v>295442.38126600004</v>
      </c>
      <c r="N12" s="35">
        <v>-18598</v>
      </c>
      <c r="O12" s="35">
        <v>2527.2112698645396</v>
      </c>
      <c r="P12" s="31">
        <v>231955.38126600004</v>
      </c>
      <c r="Q12" s="36">
        <v>14578.376888000001</v>
      </c>
      <c r="R12" s="37">
        <v>0</v>
      </c>
      <c r="S12" s="37">
        <v>8750.3876308605031</v>
      </c>
      <c r="T12" s="37">
        <v>1971.6123691394969</v>
      </c>
      <c r="U12" s="38">
        <v>10722.057818419651</v>
      </c>
      <c r="V12" s="39">
        <v>25300.434706419652</v>
      </c>
      <c r="W12" s="35">
        <v>257255.81597241969</v>
      </c>
      <c r="X12" s="35">
        <v>16406.976807860483</v>
      </c>
      <c r="Y12" s="34">
        <v>240848.83916455921</v>
      </c>
      <c r="Z12" s="144">
        <v>0</v>
      </c>
      <c r="AA12" s="35">
        <v>85252.826485533442</v>
      </c>
      <c r="AB12" s="35">
        <v>61989.446536299147</v>
      </c>
      <c r="AC12" s="35">
        <v>22471.77</v>
      </c>
      <c r="AD12" s="35">
        <v>6697.2135334671993</v>
      </c>
      <c r="AE12" s="35">
        <v>167.25</v>
      </c>
      <c r="AF12" s="35">
        <v>176578.50655529977</v>
      </c>
      <c r="AG12" s="137">
        <v>70038</v>
      </c>
      <c r="AH12" s="35">
        <v>85237</v>
      </c>
      <c r="AI12" s="35">
        <v>0</v>
      </c>
      <c r="AJ12" s="35">
        <v>15199</v>
      </c>
      <c r="AK12" s="35">
        <v>15199</v>
      </c>
      <c r="AL12" s="35">
        <v>70038</v>
      </c>
      <c r="AM12" s="35">
        <v>70038</v>
      </c>
      <c r="AN12" s="35">
        <v>0</v>
      </c>
      <c r="AO12" s="35">
        <v>231955.38126600004</v>
      </c>
      <c r="AP12" s="35">
        <v>216756.38126600004</v>
      </c>
      <c r="AQ12" s="35">
        <v>15199</v>
      </c>
      <c r="AR12" s="35">
        <v>-18598</v>
      </c>
      <c r="AS12" s="35">
        <v>0</v>
      </c>
    </row>
    <row r="13" spans="1:45" s="1" customFormat="1" ht="12.75" x14ac:dyDescent="0.2">
      <c r="B13" s="32" t="s">
        <v>745</v>
      </c>
      <c r="C13" s="33" t="s">
        <v>556</v>
      </c>
      <c r="D13" s="32" t="s">
        <v>557</v>
      </c>
      <c r="E13" s="32" t="s">
        <v>13</v>
      </c>
      <c r="F13" s="32" t="s">
        <v>11</v>
      </c>
      <c r="G13" s="32" t="s">
        <v>20</v>
      </c>
      <c r="H13" s="32" t="s">
        <v>28</v>
      </c>
      <c r="I13" s="32" t="s">
        <v>10</v>
      </c>
      <c r="J13" s="32" t="s">
        <v>14</v>
      </c>
      <c r="K13" s="32" t="s">
        <v>558</v>
      </c>
      <c r="L13" s="34">
        <v>5136</v>
      </c>
      <c r="M13" s="150">
        <v>737654.83823800005</v>
      </c>
      <c r="N13" s="35">
        <v>-246774</v>
      </c>
      <c r="O13" s="35">
        <v>66956.447859982029</v>
      </c>
      <c r="P13" s="31">
        <v>515686.83823800005</v>
      </c>
      <c r="Q13" s="36">
        <v>16802.178682000002</v>
      </c>
      <c r="R13" s="37">
        <v>0</v>
      </c>
      <c r="S13" s="37">
        <v>0</v>
      </c>
      <c r="T13" s="37">
        <v>10272</v>
      </c>
      <c r="U13" s="38">
        <v>10272.055391793199</v>
      </c>
      <c r="V13" s="39">
        <v>27074.234073793203</v>
      </c>
      <c r="W13" s="35">
        <v>542761.07231179322</v>
      </c>
      <c r="X13" s="35">
        <v>-1.1641532E-10</v>
      </c>
      <c r="Y13" s="34">
        <v>542761.07231179334</v>
      </c>
      <c r="Z13" s="144">
        <v>12234.674574084744</v>
      </c>
      <c r="AA13" s="35">
        <v>101890.39264805126</v>
      </c>
      <c r="AB13" s="35">
        <v>88821.702000715784</v>
      </c>
      <c r="AC13" s="35">
        <v>21528.639999999999</v>
      </c>
      <c r="AD13" s="35">
        <v>4170</v>
      </c>
      <c r="AE13" s="35">
        <v>28273.52</v>
      </c>
      <c r="AF13" s="35">
        <v>256918.92922285179</v>
      </c>
      <c r="AG13" s="137">
        <v>69241</v>
      </c>
      <c r="AH13" s="35">
        <v>102441</v>
      </c>
      <c r="AI13" s="35">
        <v>0</v>
      </c>
      <c r="AJ13" s="35">
        <v>33200</v>
      </c>
      <c r="AK13" s="35">
        <v>33200</v>
      </c>
      <c r="AL13" s="35">
        <v>69241</v>
      </c>
      <c r="AM13" s="35">
        <v>69241</v>
      </c>
      <c r="AN13" s="35">
        <v>0</v>
      </c>
      <c r="AO13" s="35">
        <v>515686.83823800005</v>
      </c>
      <c r="AP13" s="35">
        <v>482486.83823800005</v>
      </c>
      <c r="AQ13" s="35">
        <v>33200</v>
      </c>
      <c r="AR13" s="35">
        <v>-246774</v>
      </c>
      <c r="AS13" s="35">
        <v>0</v>
      </c>
    </row>
    <row r="14" spans="1:45" s="1" customFormat="1" ht="12.75" x14ac:dyDescent="0.2">
      <c r="B14" s="32" t="s">
        <v>745</v>
      </c>
      <c r="C14" s="33" t="s">
        <v>86</v>
      </c>
      <c r="D14" s="32" t="s">
        <v>87</v>
      </c>
      <c r="E14" s="32" t="s">
        <v>13</v>
      </c>
      <c r="F14" s="32" t="s">
        <v>11</v>
      </c>
      <c r="G14" s="32" t="s">
        <v>20</v>
      </c>
      <c r="H14" s="32" t="s">
        <v>28</v>
      </c>
      <c r="I14" s="32" t="s">
        <v>10</v>
      </c>
      <c r="J14" s="32" t="s">
        <v>12</v>
      </c>
      <c r="K14" s="32" t="s">
        <v>88</v>
      </c>
      <c r="L14" s="34">
        <v>2815</v>
      </c>
      <c r="M14" s="150">
        <v>106574.633256</v>
      </c>
      <c r="N14" s="35">
        <v>-21185</v>
      </c>
      <c r="O14" s="35">
        <v>5510.1160564662323</v>
      </c>
      <c r="P14" s="31">
        <v>76415.933256000004</v>
      </c>
      <c r="Q14" s="36">
        <v>4773.7179390000001</v>
      </c>
      <c r="R14" s="37">
        <v>0</v>
      </c>
      <c r="S14" s="37">
        <v>4052.0883577158415</v>
      </c>
      <c r="T14" s="37">
        <v>1577.9116422841585</v>
      </c>
      <c r="U14" s="38">
        <v>5630.0303597931952</v>
      </c>
      <c r="V14" s="39">
        <v>10403.748298793194</v>
      </c>
      <c r="W14" s="35">
        <v>86819.681554793206</v>
      </c>
      <c r="X14" s="35">
        <v>7597.6656707158545</v>
      </c>
      <c r="Y14" s="34">
        <v>79222.015884077351</v>
      </c>
      <c r="Z14" s="144">
        <v>0</v>
      </c>
      <c r="AA14" s="35">
        <v>4251.4424939666314</v>
      </c>
      <c r="AB14" s="35">
        <v>17707.994851705676</v>
      </c>
      <c r="AC14" s="35">
        <v>11799.67</v>
      </c>
      <c r="AD14" s="35">
        <v>1695.7024691250001</v>
      </c>
      <c r="AE14" s="35">
        <v>1028.94</v>
      </c>
      <c r="AF14" s="35">
        <v>36483.749814797309</v>
      </c>
      <c r="AG14" s="137">
        <v>40000</v>
      </c>
      <c r="AH14" s="35">
        <v>43825.3</v>
      </c>
      <c r="AI14" s="35">
        <v>0</v>
      </c>
      <c r="AJ14" s="35">
        <v>3825.3</v>
      </c>
      <c r="AK14" s="35">
        <v>3825.3</v>
      </c>
      <c r="AL14" s="35">
        <v>40000</v>
      </c>
      <c r="AM14" s="35">
        <v>40000</v>
      </c>
      <c r="AN14" s="35">
        <v>0</v>
      </c>
      <c r="AO14" s="35">
        <v>76415.933256000004</v>
      </c>
      <c r="AP14" s="35">
        <v>72590.633256000001</v>
      </c>
      <c r="AQ14" s="35">
        <v>3825.3000000000029</v>
      </c>
      <c r="AR14" s="35">
        <v>-21185</v>
      </c>
      <c r="AS14" s="35">
        <v>0</v>
      </c>
    </row>
    <row r="15" spans="1:45" s="1" customFormat="1" ht="12.75" x14ac:dyDescent="0.2">
      <c r="B15" s="32" t="s">
        <v>745</v>
      </c>
      <c r="C15" s="33" t="s">
        <v>714</v>
      </c>
      <c r="D15" s="32" t="s">
        <v>715</v>
      </c>
      <c r="E15" s="32" t="s">
        <v>13</v>
      </c>
      <c r="F15" s="32" t="s">
        <v>11</v>
      </c>
      <c r="G15" s="32" t="s">
        <v>20</v>
      </c>
      <c r="H15" s="32" t="s">
        <v>28</v>
      </c>
      <c r="I15" s="32" t="s">
        <v>10</v>
      </c>
      <c r="J15" s="32" t="s">
        <v>14</v>
      </c>
      <c r="K15" s="32" t="s">
        <v>716</v>
      </c>
      <c r="L15" s="34">
        <v>6699</v>
      </c>
      <c r="M15" s="150">
        <v>275479.49673499999</v>
      </c>
      <c r="N15" s="35">
        <v>-253497</v>
      </c>
      <c r="O15" s="35">
        <v>69084.625375812175</v>
      </c>
      <c r="P15" s="31">
        <v>154934.49673499999</v>
      </c>
      <c r="Q15" s="36">
        <v>13982.037977</v>
      </c>
      <c r="R15" s="37">
        <v>0</v>
      </c>
      <c r="S15" s="37">
        <v>8345.5134240032057</v>
      </c>
      <c r="T15" s="37">
        <v>5052.4865759967943</v>
      </c>
      <c r="U15" s="38">
        <v>13398.072248758301</v>
      </c>
      <c r="V15" s="39">
        <v>27380.110225758301</v>
      </c>
      <c r="W15" s="35">
        <v>182314.6069607583</v>
      </c>
      <c r="X15" s="35">
        <v>15647.837670003209</v>
      </c>
      <c r="Y15" s="34">
        <v>166666.7692907551</v>
      </c>
      <c r="Z15" s="144">
        <v>0</v>
      </c>
      <c r="AA15" s="35">
        <v>9014.6691861388044</v>
      </c>
      <c r="AB15" s="35">
        <v>52321.433902287979</v>
      </c>
      <c r="AC15" s="35">
        <v>28080.29</v>
      </c>
      <c r="AD15" s="35">
        <v>304.13275848749998</v>
      </c>
      <c r="AE15" s="35">
        <v>207.75</v>
      </c>
      <c r="AF15" s="35">
        <v>89928.275846914286</v>
      </c>
      <c r="AG15" s="137">
        <v>216516</v>
      </c>
      <c r="AH15" s="35">
        <v>229976</v>
      </c>
      <c r="AI15" s="35">
        <v>0</v>
      </c>
      <c r="AJ15" s="35">
        <v>13460</v>
      </c>
      <c r="AK15" s="35">
        <v>13460</v>
      </c>
      <c r="AL15" s="35">
        <v>216516</v>
      </c>
      <c r="AM15" s="35">
        <v>216516</v>
      </c>
      <c r="AN15" s="35">
        <v>0</v>
      </c>
      <c r="AO15" s="35">
        <v>154934.49673499999</v>
      </c>
      <c r="AP15" s="35">
        <v>141474.49673499999</v>
      </c>
      <c r="AQ15" s="35">
        <v>13460</v>
      </c>
      <c r="AR15" s="35">
        <v>-253497</v>
      </c>
      <c r="AS15" s="35">
        <v>0</v>
      </c>
    </row>
    <row r="16" spans="1:45" s="1" customFormat="1" ht="12.75" x14ac:dyDescent="0.2">
      <c r="B16" s="32" t="s">
        <v>745</v>
      </c>
      <c r="C16" s="33" t="s">
        <v>547</v>
      </c>
      <c r="D16" s="32" t="s">
        <v>548</v>
      </c>
      <c r="E16" s="32" t="s">
        <v>13</v>
      </c>
      <c r="F16" s="32" t="s">
        <v>11</v>
      </c>
      <c r="G16" s="32" t="s">
        <v>20</v>
      </c>
      <c r="H16" s="32" t="s">
        <v>28</v>
      </c>
      <c r="I16" s="32" t="s">
        <v>10</v>
      </c>
      <c r="J16" s="32" t="s">
        <v>12</v>
      </c>
      <c r="K16" s="32" t="s">
        <v>549</v>
      </c>
      <c r="L16" s="34">
        <v>3727</v>
      </c>
      <c r="M16" s="150">
        <v>108102.91544400001</v>
      </c>
      <c r="N16" s="35">
        <v>-105622</v>
      </c>
      <c r="O16" s="35">
        <v>24878.478293565389</v>
      </c>
      <c r="P16" s="31">
        <v>103711.51544400002</v>
      </c>
      <c r="Q16" s="36">
        <v>3387.2792469999999</v>
      </c>
      <c r="R16" s="37">
        <v>0</v>
      </c>
      <c r="S16" s="37">
        <v>0</v>
      </c>
      <c r="T16" s="37">
        <v>7454</v>
      </c>
      <c r="U16" s="38">
        <v>7454.0401957190907</v>
      </c>
      <c r="V16" s="39">
        <v>10841.31944271909</v>
      </c>
      <c r="W16" s="35">
        <v>114552.83488671911</v>
      </c>
      <c r="X16" s="35">
        <v>0</v>
      </c>
      <c r="Y16" s="34">
        <v>114552.83488671911</v>
      </c>
      <c r="Z16" s="144">
        <v>0</v>
      </c>
      <c r="AA16" s="35">
        <v>6475.4554860535263</v>
      </c>
      <c r="AB16" s="35">
        <v>38204.276021753445</v>
      </c>
      <c r="AC16" s="35">
        <v>23037.89</v>
      </c>
      <c r="AD16" s="35">
        <v>6656.5</v>
      </c>
      <c r="AE16" s="35">
        <v>834</v>
      </c>
      <c r="AF16" s="35">
        <v>75208.121507806965</v>
      </c>
      <c r="AG16" s="137">
        <v>149912</v>
      </c>
      <c r="AH16" s="35">
        <v>150709.6</v>
      </c>
      <c r="AI16" s="35">
        <v>4003</v>
      </c>
      <c r="AJ16" s="35">
        <v>4800.6000000000004</v>
      </c>
      <c r="AK16" s="35">
        <v>797.60000000000036</v>
      </c>
      <c r="AL16" s="35">
        <v>145909</v>
      </c>
      <c r="AM16" s="35">
        <v>145909</v>
      </c>
      <c r="AN16" s="35">
        <v>0</v>
      </c>
      <c r="AO16" s="35">
        <v>103711.51544400002</v>
      </c>
      <c r="AP16" s="35">
        <v>102913.91544400001</v>
      </c>
      <c r="AQ16" s="35">
        <v>797.60000000000582</v>
      </c>
      <c r="AR16" s="35">
        <v>-105622</v>
      </c>
      <c r="AS16" s="35">
        <v>0</v>
      </c>
    </row>
    <row r="17" spans="2:45" s="1" customFormat="1" ht="12.75" x14ac:dyDescent="0.2">
      <c r="B17" s="32" t="s">
        <v>745</v>
      </c>
      <c r="C17" s="33" t="s">
        <v>684</v>
      </c>
      <c r="D17" s="32" t="s">
        <v>685</v>
      </c>
      <c r="E17" s="32" t="s">
        <v>13</v>
      </c>
      <c r="F17" s="32" t="s">
        <v>11</v>
      </c>
      <c r="G17" s="32" t="s">
        <v>20</v>
      </c>
      <c r="H17" s="32" t="s">
        <v>28</v>
      </c>
      <c r="I17" s="32" t="s">
        <v>10</v>
      </c>
      <c r="J17" s="32" t="s">
        <v>14</v>
      </c>
      <c r="K17" s="32" t="s">
        <v>686</v>
      </c>
      <c r="L17" s="34">
        <v>6698</v>
      </c>
      <c r="M17" s="150">
        <v>221800.42461300001</v>
      </c>
      <c r="N17" s="35">
        <v>-32084</v>
      </c>
      <c r="O17" s="35">
        <v>3966.6940345786061</v>
      </c>
      <c r="P17" s="31">
        <v>189413.93861299998</v>
      </c>
      <c r="Q17" s="36">
        <v>16008.637943</v>
      </c>
      <c r="R17" s="37">
        <v>0</v>
      </c>
      <c r="S17" s="37">
        <v>10072.622785146727</v>
      </c>
      <c r="T17" s="37">
        <v>3323.3772148532735</v>
      </c>
      <c r="U17" s="38">
        <v>13396.072237973294</v>
      </c>
      <c r="V17" s="39">
        <v>29404.710180973292</v>
      </c>
      <c r="W17" s="35">
        <v>218818.64879397326</v>
      </c>
      <c r="X17" s="35">
        <v>18886.167722146696</v>
      </c>
      <c r="Y17" s="34">
        <v>199932.48107182657</v>
      </c>
      <c r="Z17" s="144">
        <v>0</v>
      </c>
      <c r="AA17" s="35">
        <v>8526.633488810221</v>
      </c>
      <c r="AB17" s="35">
        <v>38829.280993401961</v>
      </c>
      <c r="AC17" s="35">
        <v>28076.09</v>
      </c>
      <c r="AD17" s="35">
        <v>1803.7105576250001</v>
      </c>
      <c r="AE17" s="35">
        <v>4249.63</v>
      </c>
      <c r="AF17" s="35">
        <v>81485.345039837193</v>
      </c>
      <c r="AG17" s="137">
        <v>72688</v>
      </c>
      <c r="AH17" s="35">
        <v>83241.513999999996</v>
      </c>
      <c r="AI17" s="35">
        <v>155</v>
      </c>
      <c r="AJ17" s="35">
        <v>9610.4</v>
      </c>
      <c r="AK17" s="35">
        <v>9455.4</v>
      </c>
      <c r="AL17" s="35">
        <v>72533</v>
      </c>
      <c r="AM17" s="35">
        <v>73631.114000000001</v>
      </c>
      <c r="AN17" s="35">
        <v>1098.1140000000014</v>
      </c>
      <c r="AO17" s="35">
        <v>189413.93861299998</v>
      </c>
      <c r="AP17" s="35">
        <v>178860.42461299998</v>
      </c>
      <c r="AQ17" s="35">
        <v>10553.513999999996</v>
      </c>
      <c r="AR17" s="35">
        <v>-32084</v>
      </c>
      <c r="AS17" s="35">
        <v>0</v>
      </c>
    </row>
    <row r="18" spans="2:45" s="1" customFormat="1" ht="12.75" x14ac:dyDescent="0.2">
      <c r="B18" s="32" t="s">
        <v>745</v>
      </c>
      <c r="C18" s="33" t="s">
        <v>353</v>
      </c>
      <c r="D18" s="32" t="s">
        <v>354</v>
      </c>
      <c r="E18" s="32" t="s">
        <v>13</v>
      </c>
      <c r="F18" s="32" t="s">
        <v>11</v>
      </c>
      <c r="G18" s="32" t="s">
        <v>20</v>
      </c>
      <c r="H18" s="32" t="s">
        <v>28</v>
      </c>
      <c r="I18" s="32" t="s">
        <v>10</v>
      </c>
      <c r="J18" s="32" t="s">
        <v>12</v>
      </c>
      <c r="K18" s="32" t="s">
        <v>355</v>
      </c>
      <c r="L18" s="34">
        <v>3123</v>
      </c>
      <c r="M18" s="150">
        <v>122308.58197500001</v>
      </c>
      <c r="N18" s="35">
        <v>-138085</v>
      </c>
      <c r="O18" s="35">
        <v>116581.9176943059</v>
      </c>
      <c r="P18" s="31">
        <v>39327.48197500001</v>
      </c>
      <c r="Q18" s="36">
        <v>9341.1941360000001</v>
      </c>
      <c r="R18" s="37">
        <v>0</v>
      </c>
      <c r="S18" s="37">
        <v>4802.8831440018448</v>
      </c>
      <c r="T18" s="37">
        <v>59619.834004747849</v>
      </c>
      <c r="U18" s="38">
        <v>64423.064548460126</v>
      </c>
      <c r="V18" s="39">
        <v>73764.258684460132</v>
      </c>
      <c r="W18" s="35">
        <v>113091.74065946013</v>
      </c>
      <c r="X18" s="35">
        <v>81121.170229307725</v>
      </c>
      <c r="Y18" s="34">
        <v>31970.570430152409</v>
      </c>
      <c r="Z18" s="144">
        <v>0</v>
      </c>
      <c r="AA18" s="35">
        <v>8811.8663511668801</v>
      </c>
      <c r="AB18" s="35">
        <v>33624.031241281016</v>
      </c>
      <c r="AC18" s="35">
        <v>13090.72</v>
      </c>
      <c r="AD18" s="35">
        <v>6754</v>
      </c>
      <c r="AE18" s="35">
        <v>1564.41</v>
      </c>
      <c r="AF18" s="35">
        <v>63845.027592447899</v>
      </c>
      <c r="AG18" s="137">
        <v>43579</v>
      </c>
      <c r="AH18" s="35">
        <v>55103.9</v>
      </c>
      <c r="AI18" s="35">
        <v>0</v>
      </c>
      <c r="AJ18" s="35">
        <v>11524.900000000001</v>
      </c>
      <c r="AK18" s="35">
        <v>11524.900000000001</v>
      </c>
      <c r="AL18" s="35">
        <v>43579</v>
      </c>
      <c r="AM18" s="35">
        <v>43579</v>
      </c>
      <c r="AN18" s="35">
        <v>0</v>
      </c>
      <c r="AO18" s="35">
        <v>39327.48197500001</v>
      </c>
      <c r="AP18" s="35">
        <v>27802.581975000008</v>
      </c>
      <c r="AQ18" s="35">
        <v>11524.900000000001</v>
      </c>
      <c r="AR18" s="35">
        <v>-138085</v>
      </c>
      <c r="AS18" s="35">
        <v>0</v>
      </c>
    </row>
    <row r="19" spans="2:45" s="1" customFormat="1" ht="12.75" x14ac:dyDescent="0.2">
      <c r="B19" s="32" t="s">
        <v>745</v>
      </c>
      <c r="C19" s="33" t="s">
        <v>119</v>
      </c>
      <c r="D19" s="32" t="s">
        <v>120</v>
      </c>
      <c r="E19" s="32" t="s">
        <v>13</v>
      </c>
      <c r="F19" s="32" t="s">
        <v>11</v>
      </c>
      <c r="G19" s="32" t="s">
        <v>20</v>
      </c>
      <c r="H19" s="32" t="s">
        <v>28</v>
      </c>
      <c r="I19" s="32" t="s">
        <v>10</v>
      </c>
      <c r="J19" s="32" t="s">
        <v>12</v>
      </c>
      <c r="K19" s="32" t="s">
        <v>121</v>
      </c>
      <c r="L19" s="34">
        <v>1574</v>
      </c>
      <c r="M19" s="150">
        <v>99672.189687999999</v>
      </c>
      <c r="N19" s="35">
        <v>-165268</v>
      </c>
      <c r="O19" s="35">
        <v>97019.371169334627</v>
      </c>
      <c r="P19" s="31">
        <v>-58906.531343200004</v>
      </c>
      <c r="Q19" s="36">
        <v>7217.8329789999998</v>
      </c>
      <c r="R19" s="37">
        <v>58906.531343200004</v>
      </c>
      <c r="S19" s="37">
        <v>1638.3520045720577</v>
      </c>
      <c r="T19" s="37">
        <v>73454.354444065655</v>
      </c>
      <c r="U19" s="38">
        <v>133999.96038316059</v>
      </c>
      <c r="V19" s="39">
        <v>141217.79336216059</v>
      </c>
      <c r="W19" s="35">
        <v>141217.79336216059</v>
      </c>
      <c r="X19" s="35">
        <v>94307.006202906661</v>
      </c>
      <c r="Y19" s="34">
        <v>46910.78715925393</v>
      </c>
      <c r="Z19" s="144">
        <v>766.73694179588608</v>
      </c>
      <c r="AA19" s="35">
        <v>1507.0087280591176</v>
      </c>
      <c r="AB19" s="35">
        <v>14880.381056662294</v>
      </c>
      <c r="AC19" s="35">
        <v>9432.41</v>
      </c>
      <c r="AD19" s="35">
        <v>81.916733599999986</v>
      </c>
      <c r="AE19" s="35">
        <v>1042.08</v>
      </c>
      <c r="AF19" s="35">
        <v>27710.533460117294</v>
      </c>
      <c r="AG19" s="137">
        <v>0</v>
      </c>
      <c r="AH19" s="35">
        <v>27580.278968799998</v>
      </c>
      <c r="AI19" s="35">
        <v>0</v>
      </c>
      <c r="AJ19" s="35">
        <v>9967.2189687999999</v>
      </c>
      <c r="AK19" s="35">
        <v>9967.2189687999999</v>
      </c>
      <c r="AL19" s="35">
        <v>0</v>
      </c>
      <c r="AM19" s="35">
        <v>17613.059999999998</v>
      </c>
      <c r="AN19" s="35">
        <v>17613.059999999998</v>
      </c>
      <c r="AO19" s="35">
        <v>-58906.531343200004</v>
      </c>
      <c r="AP19" s="35">
        <v>-86486.810312000001</v>
      </c>
      <c r="AQ19" s="35">
        <v>27580.278968799998</v>
      </c>
      <c r="AR19" s="35">
        <v>-165268</v>
      </c>
      <c r="AS19" s="35">
        <v>0</v>
      </c>
    </row>
    <row r="20" spans="2:45" s="1" customFormat="1" ht="12.75" x14ac:dyDescent="0.2">
      <c r="B20" s="32" t="s">
        <v>745</v>
      </c>
      <c r="C20" s="33" t="s">
        <v>146</v>
      </c>
      <c r="D20" s="32" t="s">
        <v>147</v>
      </c>
      <c r="E20" s="32" t="s">
        <v>13</v>
      </c>
      <c r="F20" s="32" t="s">
        <v>11</v>
      </c>
      <c r="G20" s="32" t="s">
        <v>20</v>
      </c>
      <c r="H20" s="32" t="s">
        <v>28</v>
      </c>
      <c r="I20" s="32" t="s">
        <v>10</v>
      </c>
      <c r="J20" s="32" t="s">
        <v>12</v>
      </c>
      <c r="K20" s="32" t="s">
        <v>148</v>
      </c>
      <c r="L20" s="34">
        <v>3741</v>
      </c>
      <c r="M20" s="150">
        <v>174321.40099699999</v>
      </c>
      <c r="N20" s="35">
        <v>-30082</v>
      </c>
      <c r="O20" s="35">
        <v>7781.2057361221105</v>
      </c>
      <c r="P20" s="31">
        <v>191777.100997</v>
      </c>
      <c r="Q20" s="36">
        <v>14531.644829000001</v>
      </c>
      <c r="R20" s="37">
        <v>0</v>
      </c>
      <c r="S20" s="37">
        <v>6675.9325565739919</v>
      </c>
      <c r="T20" s="37">
        <v>806.06744342600814</v>
      </c>
      <c r="U20" s="38">
        <v>7482.0403467091801</v>
      </c>
      <c r="V20" s="39">
        <v>22013.685175709179</v>
      </c>
      <c r="W20" s="35">
        <v>213790.78617270919</v>
      </c>
      <c r="X20" s="35">
        <v>12517.373543574038</v>
      </c>
      <c r="Y20" s="34">
        <v>201273.41262913516</v>
      </c>
      <c r="Z20" s="144">
        <v>0</v>
      </c>
      <c r="AA20" s="35">
        <v>6413.931345406143</v>
      </c>
      <c r="AB20" s="35">
        <v>33421.601993024029</v>
      </c>
      <c r="AC20" s="35">
        <v>15681.2</v>
      </c>
      <c r="AD20" s="35">
        <v>1556.0322687499995</v>
      </c>
      <c r="AE20" s="35">
        <v>0</v>
      </c>
      <c r="AF20" s="35">
        <v>57072.765607180176</v>
      </c>
      <c r="AG20" s="137">
        <v>101846</v>
      </c>
      <c r="AH20" s="35">
        <v>110333.7</v>
      </c>
      <c r="AI20" s="35">
        <v>0</v>
      </c>
      <c r="AJ20" s="35">
        <v>8487.7000000000007</v>
      </c>
      <c r="AK20" s="35">
        <v>8487.7000000000007</v>
      </c>
      <c r="AL20" s="35">
        <v>101846</v>
      </c>
      <c r="AM20" s="35">
        <v>101846</v>
      </c>
      <c r="AN20" s="35">
        <v>0</v>
      </c>
      <c r="AO20" s="35">
        <v>191777.100997</v>
      </c>
      <c r="AP20" s="35">
        <v>183289.40099699999</v>
      </c>
      <c r="AQ20" s="35">
        <v>8487.7000000000116</v>
      </c>
      <c r="AR20" s="35">
        <v>-30082</v>
      </c>
      <c r="AS20" s="35">
        <v>0</v>
      </c>
    </row>
    <row r="21" spans="2:45" s="1" customFormat="1" ht="12.75" x14ac:dyDescent="0.2">
      <c r="B21" s="32" t="s">
        <v>745</v>
      </c>
      <c r="C21" s="33" t="s">
        <v>702</v>
      </c>
      <c r="D21" s="32" t="s">
        <v>703</v>
      </c>
      <c r="E21" s="32" t="s">
        <v>13</v>
      </c>
      <c r="F21" s="32" t="s">
        <v>11</v>
      </c>
      <c r="G21" s="32" t="s">
        <v>20</v>
      </c>
      <c r="H21" s="32" t="s">
        <v>28</v>
      </c>
      <c r="I21" s="32" t="s">
        <v>10</v>
      </c>
      <c r="J21" s="32" t="s">
        <v>15</v>
      </c>
      <c r="K21" s="32" t="s">
        <v>704</v>
      </c>
      <c r="L21" s="34">
        <v>27465</v>
      </c>
      <c r="M21" s="150">
        <v>2512289.5233200002</v>
      </c>
      <c r="N21" s="35">
        <v>-1067493.0900000001</v>
      </c>
      <c r="O21" s="35">
        <v>263413.11177775357</v>
      </c>
      <c r="P21" s="31">
        <v>1843368.8333200002</v>
      </c>
      <c r="Q21" s="36">
        <v>82820.991794000001</v>
      </c>
      <c r="R21" s="37">
        <v>0</v>
      </c>
      <c r="S21" s="37">
        <v>15968.532673148988</v>
      </c>
      <c r="T21" s="37">
        <v>38961.467326851009</v>
      </c>
      <c r="U21" s="38">
        <v>54930.296210202527</v>
      </c>
      <c r="V21" s="39">
        <v>137751.28800420254</v>
      </c>
      <c r="W21" s="35">
        <v>1981120.1213242027</v>
      </c>
      <c r="X21" s="35">
        <v>29940.998762148898</v>
      </c>
      <c r="Y21" s="34">
        <v>1951179.1225620538</v>
      </c>
      <c r="Z21" s="144">
        <v>49276.614839190399</v>
      </c>
      <c r="AA21" s="35">
        <v>266369.20964813203</v>
      </c>
      <c r="AB21" s="35">
        <v>276049.48220237379</v>
      </c>
      <c r="AC21" s="35">
        <v>115125.4</v>
      </c>
      <c r="AD21" s="35">
        <v>20405.03</v>
      </c>
      <c r="AE21" s="35">
        <v>15788.86</v>
      </c>
      <c r="AF21" s="35">
        <v>743014.59668969619</v>
      </c>
      <c r="AG21" s="137">
        <v>669464</v>
      </c>
      <c r="AH21" s="35">
        <v>815531.4</v>
      </c>
      <c r="AI21" s="35">
        <v>18698</v>
      </c>
      <c r="AJ21" s="35">
        <v>164765.40000000002</v>
      </c>
      <c r="AK21" s="35">
        <v>146067.40000000002</v>
      </c>
      <c r="AL21" s="35">
        <v>650766</v>
      </c>
      <c r="AM21" s="35">
        <v>650766</v>
      </c>
      <c r="AN21" s="35">
        <v>0</v>
      </c>
      <c r="AO21" s="35">
        <v>1843368.8333200002</v>
      </c>
      <c r="AP21" s="35">
        <v>1697301.4333200003</v>
      </c>
      <c r="AQ21" s="35">
        <v>146067.39999999991</v>
      </c>
      <c r="AR21" s="35">
        <v>-1067493.0900000001</v>
      </c>
      <c r="AS21" s="35">
        <v>0</v>
      </c>
    </row>
    <row r="22" spans="2:45" s="1" customFormat="1" ht="12.75" x14ac:dyDescent="0.2">
      <c r="B22" s="32" t="s">
        <v>745</v>
      </c>
      <c r="C22" s="33" t="s">
        <v>174</v>
      </c>
      <c r="D22" s="32" t="s">
        <v>175</v>
      </c>
      <c r="E22" s="32" t="s">
        <v>13</v>
      </c>
      <c r="F22" s="32" t="s">
        <v>11</v>
      </c>
      <c r="G22" s="32" t="s">
        <v>20</v>
      </c>
      <c r="H22" s="32" t="s">
        <v>28</v>
      </c>
      <c r="I22" s="32" t="s">
        <v>10</v>
      </c>
      <c r="J22" s="32" t="s">
        <v>12</v>
      </c>
      <c r="K22" s="32" t="s">
        <v>176</v>
      </c>
      <c r="L22" s="34">
        <v>2314</v>
      </c>
      <c r="M22" s="150">
        <v>75352.145780999999</v>
      </c>
      <c r="N22" s="35">
        <v>1280</v>
      </c>
      <c r="O22" s="35">
        <v>0</v>
      </c>
      <c r="P22" s="31">
        <v>120182.145781</v>
      </c>
      <c r="Q22" s="36">
        <v>5762.1842710000001</v>
      </c>
      <c r="R22" s="37">
        <v>0</v>
      </c>
      <c r="S22" s="37">
        <v>2980.241001144002</v>
      </c>
      <c r="T22" s="37">
        <v>1647.758998855998</v>
      </c>
      <c r="U22" s="38">
        <v>4628.0249565049571</v>
      </c>
      <c r="V22" s="39">
        <v>10390.209227504958</v>
      </c>
      <c r="W22" s="35">
        <v>130572.35500850496</v>
      </c>
      <c r="X22" s="35">
        <v>5587.9518771440053</v>
      </c>
      <c r="Y22" s="34">
        <v>124984.40313136096</v>
      </c>
      <c r="Z22" s="144">
        <v>0</v>
      </c>
      <c r="AA22" s="35">
        <v>4005.2526156628383</v>
      </c>
      <c r="AB22" s="35">
        <v>19055.536937221896</v>
      </c>
      <c r="AC22" s="35">
        <v>18264.04</v>
      </c>
      <c r="AD22" s="35">
        <v>414.67717081287469</v>
      </c>
      <c r="AE22" s="35">
        <v>0</v>
      </c>
      <c r="AF22" s="35">
        <v>41739.50672369761</v>
      </c>
      <c r="AG22" s="137">
        <v>57648</v>
      </c>
      <c r="AH22" s="35">
        <v>57648</v>
      </c>
      <c r="AI22" s="35">
        <v>2154</v>
      </c>
      <c r="AJ22" s="35">
        <v>2154</v>
      </c>
      <c r="AK22" s="35">
        <v>0</v>
      </c>
      <c r="AL22" s="35">
        <v>55494</v>
      </c>
      <c r="AM22" s="35">
        <v>55494</v>
      </c>
      <c r="AN22" s="35">
        <v>0</v>
      </c>
      <c r="AO22" s="35">
        <v>120182.145781</v>
      </c>
      <c r="AP22" s="35">
        <v>120182.145781</v>
      </c>
      <c r="AQ22" s="35">
        <v>0</v>
      </c>
      <c r="AR22" s="35">
        <v>1280</v>
      </c>
      <c r="AS22" s="35">
        <v>0</v>
      </c>
    </row>
    <row r="23" spans="2:45" s="1" customFormat="1" ht="12.75" x14ac:dyDescent="0.2">
      <c r="B23" s="32" t="s">
        <v>745</v>
      </c>
      <c r="C23" s="33" t="s">
        <v>281</v>
      </c>
      <c r="D23" s="32" t="s">
        <v>282</v>
      </c>
      <c r="E23" s="32" t="s">
        <v>13</v>
      </c>
      <c r="F23" s="32" t="s">
        <v>11</v>
      </c>
      <c r="G23" s="32" t="s">
        <v>20</v>
      </c>
      <c r="H23" s="32" t="s">
        <v>28</v>
      </c>
      <c r="I23" s="32" t="s">
        <v>10</v>
      </c>
      <c r="J23" s="32" t="s">
        <v>14</v>
      </c>
      <c r="K23" s="32" t="s">
        <v>283</v>
      </c>
      <c r="L23" s="34">
        <v>8944</v>
      </c>
      <c r="M23" s="150">
        <v>665625.13725999999</v>
      </c>
      <c r="N23" s="35">
        <v>-622983</v>
      </c>
      <c r="O23" s="35">
        <v>324385.73421677703</v>
      </c>
      <c r="P23" s="31">
        <v>324826.13725999999</v>
      </c>
      <c r="Q23" s="36">
        <v>45518.149775999998</v>
      </c>
      <c r="R23" s="37">
        <v>0</v>
      </c>
      <c r="S23" s="37">
        <v>17581.419320006753</v>
      </c>
      <c r="T23" s="37">
        <v>306.58067999324703</v>
      </c>
      <c r="U23" s="38">
        <v>17888.096461097812</v>
      </c>
      <c r="V23" s="39">
        <v>63406.24623709781</v>
      </c>
      <c r="W23" s="35">
        <v>388232.38349709782</v>
      </c>
      <c r="X23" s="35">
        <v>32965.161225006741</v>
      </c>
      <c r="Y23" s="34">
        <v>355267.22227209108</v>
      </c>
      <c r="Z23" s="144">
        <v>2186.2000525978829</v>
      </c>
      <c r="AA23" s="35">
        <v>53247.306818026198</v>
      </c>
      <c r="AB23" s="35">
        <v>125157.64480609052</v>
      </c>
      <c r="AC23" s="35">
        <v>37490.68</v>
      </c>
      <c r="AD23" s="35">
        <v>3213.2616956602224</v>
      </c>
      <c r="AE23" s="35">
        <v>10500.96</v>
      </c>
      <c r="AF23" s="35">
        <v>231796.05337237479</v>
      </c>
      <c r="AG23" s="137">
        <v>435906</v>
      </c>
      <c r="AH23" s="35">
        <v>470706</v>
      </c>
      <c r="AI23" s="35">
        <v>0</v>
      </c>
      <c r="AJ23" s="35">
        <v>34800</v>
      </c>
      <c r="AK23" s="35">
        <v>34800</v>
      </c>
      <c r="AL23" s="35">
        <v>435906</v>
      </c>
      <c r="AM23" s="35">
        <v>435906</v>
      </c>
      <c r="AN23" s="35">
        <v>0</v>
      </c>
      <c r="AO23" s="35">
        <v>324826.13725999999</v>
      </c>
      <c r="AP23" s="35">
        <v>290026.13725999999</v>
      </c>
      <c r="AQ23" s="35">
        <v>34800</v>
      </c>
      <c r="AR23" s="35">
        <v>-622983</v>
      </c>
      <c r="AS23" s="35">
        <v>0</v>
      </c>
    </row>
    <row r="24" spans="2:45" s="1" customFormat="1" ht="12.75" x14ac:dyDescent="0.2">
      <c r="B24" s="32" t="s">
        <v>745</v>
      </c>
      <c r="C24" s="33" t="s">
        <v>627</v>
      </c>
      <c r="D24" s="32" t="s">
        <v>628</v>
      </c>
      <c r="E24" s="32" t="s">
        <v>13</v>
      </c>
      <c r="F24" s="32" t="s">
        <v>11</v>
      </c>
      <c r="G24" s="32" t="s">
        <v>20</v>
      </c>
      <c r="H24" s="32" t="s">
        <v>28</v>
      </c>
      <c r="I24" s="32" t="s">
        <v>10</v>
      </c>
      <c r="J24" s="32" t="s">
        <v>14</v>
      </c>
      <c r="K24" s="32" t="s">
        <v>629</v>
      </c>
      <c r="L24" s="34">
        <v>5697</v>
      </c>
      <c r="M24" s="150">
        <v>231611.07492899999</v>
      </c>
      <c r="N24" s="35">
        <v>-356259</v>
      </c>
      <c r="O24" s="35">
        <v>204082.90122630578</v>
      </c>
      <c r="P24" s="31">
        <v>-57042.817578100003</v>
      </c>
      <c r="Q24" s="36">
        <v>15072.494989000001</v>
      </c>
      <c r="R24" s="37">
        <v>57042.817578100003</v>
      </c>
      <c r="S24" s="37">
        <v>7562.9909657171893</v>
      </c>
      <c r="T24" s="37">
        <v>161358.73781474325</v>
      </c>
      <c r="U24" s="38">
        <v>225965.76487310696</v>
      </c>
      <c r="V24" s="39">
        <v>241038.25986210696</v>
      </c>
      <c r="W24" s="35">
        <v>241038.25986210696</v>
      </c>
      <c r="X24" s="35">
        <v>209808.63139302295</v>
      </c>
      <c r="Y24" s="34">
        <v>31229.628469084011</v>
      </c>
      <c r="Z24" s="144">
        <v>0</v>
      </c>
      <c r="AA24" s="35">
        <v>0</v>
      </c>
      <c r="AB24" s="35">
        <v>31743.303911032799</v>
      </c>
      <c r="AC24" s="35">
        <v>23880.19</v>
      </c>
      <c r="AD24" s="35">
        <v>219</v>
      </c>
      <c r="AE24" s="35">
        <v>619.07000000000005</v>
      </c>
      <c r="AF24" s="35">
        <v>56461.563911032797</v>
      </c>
      <c r="AG24" s="137">
        <v>96779</v>
      </c>
      <c r="AH24" s="35">
        <v>119940.1074929</v>
      </c>
      <c r="AI24" s="35">
        <v>0</v>
      </c>
      <c r="AJ24" s="35">
        <v>23161.107492900002</v>
      </c>
      <c r="AK24" s="35">
        <v>23161.107492900002</v>
      </c>
      <c r="AL24" s="35">
        <v>96779</v>
      </c>
      <c r="AM24" s="35">
        <v>96779</v>
      </c>
      <c r="AN24" s="35">
        <v>0</v>
      </c>
      <c r="AO24" s="35">
        <v>-57042.817578100003</v>
      </c>
      <c r="AP24" s="35">
        <v>-80203.925071000005</v>
      </c>
      <c r="AQ24" s="35">
        <v>23161.107492900002</v>
      </c>
      <c r="AR24" s="35">
        <v>-356259</v>
      </c>
      <c r="AS24" s="35">
        <v>0</v>
      </c>
    </row>
    <row r="25" spans="2:45" s="1" customFormat="1" ht="12.75" x14ac:dyDescent="0.2">
      <c r="B25" s="32" t="s">
        <v>745</v>
      </c>
      <c r="C25" s="33" t="s">
        <v>183</v>
      </c>
      <c r="D25" s="32" t="s">
        <v>184</v>
      </c>
      <c r="E25" s="32" t="s">
        <v>13</v>
      </c>
      <c r="F25" s="32" t="s">
        <v>11</v>
      </c>
      <c r="G25" s="32" t="s">
        <v>20</v>
      </c>
      <c r="H25" s="32" t="s">
        <v>28</v>
      </c>
      <c r="I25" s="32" t="s">
        <v>10</v>
      </c>
      <c r="J25" s="32" t="s">
        <v>17</v>
      </c>
      <c r="K25" s="32" t="s">
        <v>185</v>
      </c>
      <c r="L25" s="34">
        <v>277</v>
      </c>
      <c r="M25" s="150">
        <v>12094.767148149969</v>
      </c>
      <c r="N25" s="35">
        <v>0</v>
      </c>
      <c r="O25" s="35">
        <v>0</v>
      </c>
      <c r="P25" s="31">
        <v>0</v>
      </c>
      <c r="Q25" s="36">
        <v>331.49887200000001</v>
      </c>
      <c r="R25" s="37">
        <v>0</v>
      </c>
      <c r="S25" s="37">
        <v>139.86179542862513</v>
      </c>
      <c r="T25" s="37">
        <v>414.1382045713749</v>
      </c>
      <c r="U25" s="38">
        <v>554.00298744679048</v>
      </c>
      <c r="V25" s="39">
        <v>885.50185944679049</v>
      </c>
      <c r="W25" s="35">
        <v>885.50185944679049</v>
      </c>
      <c r="X25" s="35">
        <v>262.24086642862505</v>
      </c>
      <c r="Y25" s="34">
        <v>623.26099301816544</v>
      </c>
      <c r="Z25" s="144">
        <v>0</v>
      </c>
      <c r="AA25" s="35">
        <v>1075.5035343289646</v>
      </c>
      <c r="AB25" s="35">
        <v>2201.456806400588</v>
      </c>
      <c r="AC25" s="35">
        <v>3893.23</v>
      </c>
      <c r="AD25" s="35">
        <v>0</v>
      </c>
      <c r="AE25" s="35">
        <v>0</v>
      </c>
      <c r="AF25" s="35">
        <v>7170.1903407295522</v>
      </c>
      <c r="AG25" s="137">
        <v>0</v>
      </c>
      <c r="AH25" s="35">
        <v>0</v>
      </c>
      <c r="AI25" s="35">
        <v>0</v>
      </c>
      <c r="AJ25" s="35">
        <v>0</v>
      </c>
      <c r="AK25" s="35">
        <v>0</v>
      </c>
      <c r="AL25" s="35">
        <v>0</v>
      </c>
      <c r="AM25" s="35">
        <v>0</v>
      </c>
      <c r="AN25" s="35">
        <v>0</v>
      </c>
      <c r="AO25" s="35">
        <v>0</v>
      </c>
      <c r="AP25" s="35">
        <v>0</v>
      </c>
      <c r="AQ25" s="35">
        <v>0</v>
      </c>
      <c r="AR25" s="35">
        <v>0</v>
      </c>
      <c r="AS25" s="35">
        <v>0</v>
      </c>
    </row>
    <row r="26" spans="2:45" s="1" customFormat="1" ht="12.75" x14ac:dyDescent="0.2">
      <c r="B26" s="32" t="s">
        <v>745</v>
      </c>
      <c r="C26" s="33" t="s">
        <v>485</v>
      </c>
      <c r="D26" s="32" t="s">
        <v>486</v>
      </c>
      <c r="E26" s="32" t="s">
        <v>13</v>
      </c>
      <c r="F26" s="32" t="s">
        <v>11</v>
      </c>
      <c r="G26" s="32" t="s">
        <v>20</v>
      </c>
      <c r="H26" s="32" t="s">
        <v>28</v>
      </c>
      <c r="I26" s="32" t="s">
        <v>10</v>
      </c>
      <c r="J26" s="32" t="s">
        <v>17</v>
      </c>
      <c r="K26" s="32" t="s">
        <v>487</v>
      </c>
      <c r="L26" s="34">
        <v>525</v>
      </c>
      <c r="M26" s="150">
        <v>37856.701873999998</v>
      </c>
      <c r="N26" s="35">
        <v>-81459.89</v>
      </c>
      <c r="O26" s="35">
        <v>75238.036636390592</v>
      </c>
      <c r="P26" s="31">
        <v>-37557.163125999999</v>
      </c>
      <c r="Q26" s="36">
        <v>1053.765155</v>
      </c>
      <c r="R26" s="37">
        <v>37557.163125999999</v>
      </c>
      <c r="S26" s="37">
        <v>695.41173028598143</v>
      </c>
      <c r="T26" s="37">
        <v>60874.086446515314</v>
      </c>
      <c r="U26" s="38">
        <v>99127.195843642723</v>
      </c>
      <c r="V26" s="39">
        <v>100180.96099864272</v>
      </c>
      <c r="W26" s="35">
        <v>100180.96099864272</v>
      </c>
      <c r="X26" s="35">
        <v>76096.653739676563</v>
      </c>
      <c r="Y26" s="34">
        <v>24084.307258966161</v>
      </c>
      <c r="Z26" s="144">
        <v>0</v>
      </c>
      <c r="AA26" s="35">
        <v>2702.6053122804087</v>
      </c>
      <c r="AB26" s="35">
        <v>5058.0140353071592</v>
      </c>
      <c r="AC26" s="35">
        <v>2200.65</v>
      </c>
      <c r="AD26" s="35">
        <v>307.5</v>
      </c>
      <c r="AE26" s="35">
        <v>0</v>
      </c>
      <c r="AF26" s="35">
        <v>10268.769347587568</v>
      </c>
      <c r="AG26" s="137">
        <v>0</v>
      </c>
      <c r="AH26" s="35">
        <v>6046.0249999999996</v>
      </c>
      <c r="AI26" s="35">
        <v>0</v>
      </c>
      <c r="AJ26" s="35">
        <v>911</v>
      </c>
      <c r="AK26" s="35">
        <v>911</v>
      </c>
      <c r="AL26" s="35">
        <v>0</v>
      </c>
      <c r="AM26" s="35">
        <v>5135.0249999999996</v>
      </c>
      <c r="AN26" s="35">
        <v>5135.0249999999996</v>
      </c>
      <c r="AO26" s="35">
        <v>-37557.163125999999</v>
      </c>
      <c r="AP26" s="35">
        <v>-43603.188126000001</v>
      </c>
      <c r="AQ26" s="35">
        <v>6046.0250000000015</v>
      </c>
      <c r="AR26" s="35">
        <v>-81459.89</v>
      </c>
      <c r="AS26" s="35">
        <v>0</v>
      </c>
    </row>
    <row r="27" spans="2:45" s="1" customFormat="1" ht="12.75" x14ac:dyDescent="0.2">
      <c r="B27" s="32" t="s">
        <v>745</v>
      </c>
      <c r="C27" s="33" t="s">
        <v>189</v>
      </c>
      <c r="D27" s="32" t="s">
        <v>190</v>
      </c>
      <c r="E27" s="32" t="s">
        <v>13</v>
      </c>
      <c r="F27" s="32" t="s">
        <v>11</v>
      </c>
      <c r="G27" s="32" t="s">
        <v>20</v>
      </c>
      <c r="H27" s="32" t="s">
        <v>28</v>
      </c>
      <c r="I27" s="32" t="s">
        <v>10</v>
      </c>
      <c r="J27" s="32" t="s">
        <v>12</v>
      </c>
      <c r="K27" s="32" t="s">
        <v>191</v>
      </c>
      <c r="L27" s="34">
        <v>1847</v>
      </c>
      <c r="M27" s="150">
        <v>74022.367907000007</v>
      </c>
      <c r="N27" s="35">
        <v>-12233</v>
      </c>
      <c r="O27" s="35">
        <v>3857.582094059886</v>
      </c>
      <c r="P27" s="31">
        <v>55929.534697700001</v>
      </c>
      <c r="Q27" s="36">
        <v>6156.5829270000004</v>
      </c>
      <c r="R27" s="37">
        <v>0</v>
      </c>
      <c r="S27" s="37">
        <v>1977.3599851436165</v>
      </c>
      <c r="T27" s="37">
        <v>1716.6400148563835</v>
      </c>
      <c r="U27" s="38">
        <v>3694.0199199069384</v>
      </c>
      <c r="V27" s="39">
        <v>9850.6028469069388</v>
      </c>
      <c r="W27" s="35">
        <v>65780.137544606943</v>
      </c>
      <c r="X27" s="35">
        <v>3707.5499721436208</v>
      </c>
      <c r="Y27" s="34">
        <v>62072.587572463322</v>
      </c>
      <c r="Z27" s="144">
        <v>0</v>
      </c>
      <c r="AA27" s="35">
        <v>2626.8543255424534</v>
      </c>
      <c r="AB27" s="35">
        <v>7492.4722375094943</v>
      </c>
      <c r="AC27" s="35">
        <v>7742.09</v>
      </c>
      <c r="AD27" s="35">
        <v>468</v>
      </c>
      <c r="AE27" s="35">
        <v>0</v>
      </c>
      <c r="AF27" s="35">
        <v>18329.416563051949</v>
      </c>
      <c r="AG27" s="137">
        <v>8538</v>
      </c>
      <c r="AH27" s="35">
        <v>28070.166790700001</v>
      </c>
      <c r="AI27" s="35">
        <v>0</v>
      </c>
      <c r="AJ27" s="35">
        <v>7402.2367907000007</v>
      </c>
      <c r="AK27" s="35">
        <v>7402.2367907000007</v>
      </c>
      <c r="AL27" s="35">
        <v>8538</v>
      </c>
      <c r="AM27" s="35">
        <v>20667.93</v>
      </c>
      <c r="AN27" s="35">
        <v>12129.93</v>
      </c>
      <c r="AO27" s="35">
        <v>55929.534697700001</v>
      </c>
      <c r="AP27" s="35">
        <v>36397.367907</v>
      </c>
      <c r="AQ27" s="35">
        <v>19532.166790699994</v>
      </c>
      <c r="AR27" s="35">
        <v>-12233</v>
      </c>
      <c r="AS27" s="35">
        <v>0</v>
      </c>
    </row>
    <row r="28" spans="2:45" s="1" customFormat="1" ht="12.75" x14ac:dyDescent="0.2">
      <c r="B28" s="32" t="s">
        <v>745</v>
      </c>
      <c r="C28" s="33" t="s">
        <v>443</v>
      </c>
      <c r="D28" s="32" t="s">
        <v>444</v>
      </c>
      <c r="E28" s="32" t="s">
        <v>13</v>
      </c>
      <c r="F28" s="32" t="s">
        <v>11</v>
      </c>
      <c r="G28" s="32" t="s">
        <v>20</v>
      </c>
      <c r="H28" s="32" t="s">
        <v>28</v>
      </c>
      <c r="I28" s="32" t="s">
        <v>10</v>
      </c>
      <c r="J28" s="32" t="s">
        <v>17</v>
      </c>
      <c r="K28" s="32" t="s">
        <v>445</v>
      </c>
      <c r="L28" s="34">
        <v>65</v>
      </c>
      <c r="M28" s="150">
        <v>14734.747546000001</v>
      </c>
      <c r="N28" s="35">
        <v>9790</v>
      </c>
      <c r="O28" s="35">
        <v>0</v>
      </c>
      <c r="P28" s="31">
        <v>25160.512545999998</v>
      </c>
      <c r="Q28" s="36">
        <v>0</v>
      </c>
      <c r="R28" s="37">
        <v>0</v>
      </c>
      <c r="S28" s="37">
        <v>45.37145485716028</v>
      </c>
      <c r="T28" s="37">
        <v>84.628545142839727</v>
      </c>
      <c r="U28" s="38">
        <v>0</v>
      </c>
      <c r="V28" s="39">
        <v>0</v>
      </c>
      <c r="W28" s="35">
        <v>25160.512545999998</v>
      </c>
      <c r="X28" s="35">
        <v>45.371454857158824</v>
      </c>
      <c r="Y28" s="34">
        <v>25115.141091142839</v>
      </c>
      <c r="Z28" s="144">
        <v>0</v>
      </c>
      <c r="AA28" s="35">
        <v>1663.1189557171097</v>
      </c>
      <c r="AB28" s="35">
        <v>2626.8529851919034</v>
      </c>
      <c r="AC28" s="35">
        <v>600</v>
      </c>
      <c r="AD28" s="35">
        <v>325.03687837843995</v>
      </c>
      <c r="AE28" s="35">
        <v>67.900000000000006</v>
      </c>
      <c r="AF28" s="35">
        <v>5282.9088192874524</v>
      </c>
      <c r="AG28" s="137">
        <v>0</v>
      </c>
      <c r="AH28" s="35">
        <v>635.76499999999987</v>
      </c>
      <c r="AI28" s="35">
        <v>0</v>
      </c>
      <c r="AJ28" s="35">
        <v>0</v>
      </c>
      <c r="AK28" s="35">
        <v>0</v>
      </c>
      <c r="AL28" s="35">
        <v>0</v>
      </c>
      <c r="AM28" s="35">
        <v>635.76499999999987</v>
      </c>
      <c r="AN28" s="35">
        <v>635.76499999999987</v>
      </c>
      <c r="AO28" s="35">
        <v>25160.512545999998</v>
      </c>
      <c r="AP28" s="35">
        <v>24524.747545999999</v>
      </c>
      <c r="AQ28" s="35">
        <v>635.76499999999942</v>
      </c>
      <c r="AR28" s="35">
        <v>9790</v>
      </c>
      <c r="AS28" s="35">
        <v>0</v>
      </c>
    </row>
    <row r="29" spans="2:45" s="1" customFormat="1" ht="12.75" x14ac:dyDescent="0.2">
      <c r="B29" s="32" t="s">
        <v>745</v>
      </c>
      <c r="C29" s="33" t="s">
        <v>642</v>
      </c>
      <c r="D29" s="32" t="s">
        <v>643</v>
      </c>
      <c r="E29" s="32" t="s">
        <v>13</v>
      </c>
      <c r="F29" s="32" t="s">
        <v>11</v>
      </c>
      <c r="G29" s="32" t="s">
        <v>20</v>
      </c>
      <c r="H29" s="32" t="s">
        <v>28</v>
      </c>
      <c r="I29" s="32" t="s">
        <v>10</v>
      </c>
      <c r="J29" s="32" t="s">
        <v>17</v>
      </c>
      <c r="K29" s="32" t="s">
        <v>644</v>
      </c>
      <c r="L29" s="34">
        <v>448</v>
      </c>
      <c r="M29" s="150">
        <v>10894.906300999999</v>
      </c>
      <c r="N29" s="35">
        <v>29266</v>
      </c>
      <c r="O29" s="35">
        <v>0</v>
      </c>
      <c r="P29" s="31">
        <v>14262.794300999994</v>
      </c>
      <c r="Q29" s="36">
        <v>269.95536499999997</v>
      </c>
      <c r="R29" s="37">
        <v>0</v>
      </c>
      <c r="S29" s="37">
        <v>308.46333600011849</v>
      </c>
      <c r="T29" s="37">
        <v>587.53666399988151</v>
      </c>
      <c r="U29" s="38">
        <v>896.00483168289577</v>
      </c>
      <c r="V29" s="39">
        <v>1165.9601966828957</v>
      </c>
      <c r="W29" s="35">
        <v>15428.75449768289</v>
      </c>
      <c r="X29" s="35">
        <v>578.36875500011956</v>
      </c>
      <c r="Y29" s="34">
        <v>14850.385742682771</v>
      </c>
      <c r="Z29" s="144">
        <v>0</v>
      </c>
      <c r="AA29" s="35">
        <v>1306.6526628385059</v>
      </c>
      <c r="AB29" s="35">
        <v>2721.7076810174922</v>
      </c>
      <c r="AC29" s="35">
        <v>6345.2300000000005</v>
      </c>
      <c r="AD29" s="35">
        <v>0</v>
      </c>
      <c r="AE29" s="35">
        <v>0</v>
      </c>
      <c r="AF29" s="35">
        <v>10373.590343855998</v>
      </c>
      <c r="AG29" s="137">
        <v>2500</v>
      </c>
      <c r="AH29" s="35">
        <v>4381.887999999999</v>
      </c>
      <c r="AI29" s="35">
        <v>0</v>
      </c>
      <c r="AJ29" s="35">
        <v>0</v>
      </c>
      <c r="AK29" s="35">
        <v>0</v>
      </c>
      <c r="AL29" s="35">
        <v>2500</v>
      </c>
      <c r="AM29" s="35">
        <v>4381.887999999999</v>
      </c>
      <c r="AN29" s="35">
        <v>1881.887999999999</v>
      </c>
      <c r="AO29" s="35">
        <v>14262.794300999994</v>
      </c>
      <c r="AP29" s="35">
        <v>12380.906300999995</v>
      </c>
      <c r="AQ29" s="35">
        <v>1881.887999999999</v>
      </c>
      <c r="AR29" s="35">
        <v>29266</v>
      </c>
      <c r="AS29" s="35">
        <v>0</v>
      </c>
    </row>
    <row r="30" spans="2:45" s="1" customFormat="1" ht="12.75" x14ac:dyDescent="0.2">
      <c r="B30" s="32" t="s">
        <v>745</v>
      </c>
      <c r="C30" s="33" t="s">
        <v>47</v>
      </c>
      <c r="D30" s="32" t="s">
        <v>48</v>
      </c>
      <c r="E30" s="32" t="s">
        <v>13</v>
      </c>
      <c r="F30" s="32" t="s">
        <v>11</v>
      </c>
      <c r="G30" s="32" t="s">
        <v>20</v>
      </c>
      <c r="H30" s="32" t="s">
        <v>28</v>
      </c>
      <c r="I30" s="32" t="s">
        <v>10</v>
      </c>
      <c r="J30" s="32" t="s">
        <v>17</v>
      </c>
      <c r="K30" s="32" t="s">
        <v>49</v>
      </c>
      <c r="L30" s="34">
        <v>254</v>
      </c>
      <c r="M30" s="150">
        <v>30263.074485000005</v>
      </c>
      <c r="N30" s="35">
        <v>-4102</v>
      </c>
      <c r="O30" s="35">
        <v>2852</v>
      </c>
      <c r="P30" s="31">
        <v>29895.448485000001</v>
      </c>
      <c r="Q30" s="36">
        <v>1324.5171889999999</v>
      </c>
      <c r="R30" s="37">
        <v>0</v>
      </c>
      <c r="S30" s="37">
        <v>106.27875200004081</v>
      </c>
      <c r="T30" s="37">
        <v>401.72124799995919</v>
      </c>
      <c r="U30" s="38">
        <v>508.00273939164174</v>
      </c>
      <c r="V30" s="39">
        <v>1832.5199283916418</v>
      </c>
      <c r="W30" s="35">
        <v>31727.968413391642</v>
      </c>
      <c r="X30" s="35">
        <v>199.27266000004238</v>
      </c>
      <c r="Y30" s="34">
        <v>31528.695753391599</v>
      </c>
      <c r="Z30" s="144">
        <v>0</v>
      </c>
      <c r="AA30" s="35">
        <v>2386.5184284396073</v>
      </c>
      <c r="AB30" s="35">
        <v>1952.0093748873949</v>
      </c>
      <c r="AC30" s="35">
        <v>1604.04</v>
      </c>
      <c r="AD30" s="35">
        <v>0</v>
      </c>
      <c r="AE30" s="35">
        <v>880.16</v>
      </c>
      <c r="AF30" s="35">
        <v>6822.7278033270022</v>
      </c>
      <c r="AG30" s="137">
        <v>0</v>
      </c>
      <c r="AH30" s="35">
        <v>3734.3739999999998</v>
      </c>
      <c r="AI30" s="35">
        <v>0</v>
      </c>
      <c r="AJ30" s="35">
        <v>1250</v>
      </c>
      <c r="AK30" s="35">
        <v>1250</v>
      </c>
      <c r="AL30" s="35">
        <v>0</v>
      </c>
      <c r="AM30" s="35">
        <v>2484.3739999999998</v>
      </c>
      <c r="AN30" s="35">
        <v>2484.3739999999998</v>
      </c>
      <c r="AO30" s="35">
        <v>29895.448485000001</v>
      </c>
      <c r="AP30" s="35">
        <v>26161.074485000001</v>
      </c>
      <c r="AQ30" s="35">
        <v>3734.3739999999962</v>
      </c>
      <c r="AR30" s="35">
        <v>-4102</v>
      </c>
      <c r="AS30" s="35">
        <v>0</v>
      </c>
    </row>
    <row r="31" spans="2:45" s="1" customFormat="1" ht="12.75" x14ac:dyDescent="0.2">
      <c r="B31" s="32" t="s">
        <v>745</v>
      </c>
      <c r="C31" s="33" t="s">
        <v>216</v>
      </c>
      <c r="D31" s="32" t="s">
        <v>217</v>
      </c>
      <c r="E31" s="32" t="s">
        <v>13</v>
      </c>
      <c r="F31" s="32" t="s">
        <v>11</v>
      </c>
      <c r="G31" s="32" t="s">
        <v>20</v>
      </c>
      <c r="H31" s="32" t="s">
        <v>28</v>
      </c>
      <c r="I31" s="32" t="s">
        <v>13</v>
      </c>
      <c r="J31" s="32" t="s">
        <v>158</v>
      </c>
      <c r="K31" s="32" t="s">
        <v>28</v>
      </c>
      <c r="L31" s="34">
        <v>565752</v>
      </c>
      <c r="M31" s="150">
        <v>24858625.290263005</v>
      </c>
      <c r="N31" s="35">
        <v>-41168458.759999998</v>
      </c>
      <c r="O31" s="35">
        <v>25726864.843198907</v>
      </c>
      <c r="P31" s="31">
        <v>-8305312.4697369933</v>
      </c>
      <c r="Q31" s="36">
        <v>2314183.8712089998</v>
      </c>
      <c r="R31" s="37">
        <v>8305312.4697369933</v>
      </c>
      <c r="S31" s="37">
        <v>1069506.9772986963</v>
      </c>
      <c r="T31" s="37">
        <v>19997810.415669214</v>
      </c>
      <c r="U31" s="38">
        <v>29372788.254706364</v>
      </c>
      <c r="V31" s="39">
        <v>31686972.125915363</v>
      </c>
      <c r="W31" s="35">
        <v>31686972.125915363</v>
      </c>
      <c r="X31" s="35">
        <v>26353825.159560598</v>
      </c>
      <c r="Y31" s="34">
        <v>5333146.966354765</v>
      </c>
      <c r="Z31" s="144">
        <v>1937787.2495496147</v>
      </c>
      <c r="AA31" s="35">
        <v>7303937.9514579168</v>
      </c>
      <c r="AB31" s="35">
        <v>7806846.0835740939</v>
      </c>
      <c r="AC31" s="35">
        <v>2371198.67</v>
      </c>
      <c r="AD31" s="35">
        <v>282855.01893344824</v>
      </c>
      <c r="AE31" s="35">
        <v>388790</v>
      </c>
      <c r="AF31" s="35">
        <v>20091414.973515075</v>
      </c>
      <c r="AG31" s="137">
        <v>19487269</v>
      </c>
      <c r="AH31" s="35">
        <v>19487269</v>
      </c>
      <c r="AI31" s="35">
        <v>7481317</v>
      </c>
      <c r="AJ31" s="35">
        <v>7481317</v>
      </c>
      <c r="AK31" s="35">
        <v>0</v>
      </c>
      <c r="AL31" s="35">
        <v>12005952</v>
      </c>
      <c r="AM31" s="35">
        <v>12005952</v>
      </c>
      <c r="AN31" s="35">
        <v>0</v>
      </c>
      <c r="AO31" s="35">
        <v>-8305312.4697369933</v>
      </c>
      <c r="AP31" s="35">
        <v>-8305312.4697369933</v>
      </c>
      <c r="AQ31" s="35">
        <v>0</v>
      </c>
      <c r="AR31" s="35">
        <v>-41168458.759999998</v>
      </c>
      <c r="AS31" s="35">
        <v>0</v>
      </c>
    </row>
    <row r="32" spans="2:45" s="1" customFormat="1" ht="12.75" x14ac:dyDescent="0.2">
      <c r="B32" s="32" t="s">
        <v>745</v>
      </c>
      <c r="C32" s="33" t="s">
        <v>227</v>
      </c>
      <c r="D32" s="32" t="s">
        <v>228</v>
      </c>
      <c r="E32" s="32" t="s">
        <v>13</v>
      </c>
      <c r="F32" s="32" t="s">
        <v>11</v>
      </c>
      <c r="G32" s="32" t="s">
        <v>20</v>
      </c>
      <c r="H32" s="32" t="s">
        <v>28</v>
      </c>
      <c r="I32" s="32" t="s">
        <v>10</v>
      </c>
      <c r="J32" s="32" t="s">
        <v>17</v>
      </c>
      <c r="K32" s="32" t="s">
        <v>229</v>
      </c>
      <c r="L32" s="34">
        <v>85</v>
      </c>
      <c r="M32" s="150">
        <v>7510.936393</v>
      </c>
      <c r="N32" s="35">
        <v>-4782</v>
      </c>
      <c r="O32" s="35">
        <v>0</v>
      </c>
      <c r="P32" s="31">
        <v>3760.3213930000002</v>
      </c>
      <c r="Q32" s="36">
        <v>0</v>
      </c>
      <c r="R32" s="37">
        <v>0</v>
      </c>
      <c r="S32" s="37">
        <v>61.093245714309177</v>
      </c>
      <c r="T32" s="37">
        <v>108.90675428569082</v>
      </c>
      <c r="U32" s="38">
        <v>0</v>
      </c>
      <c r="V32" s="39">
        <v>0</v>
      </c>
      <c r="W32" s="35">
        <v>3760.3213930000002</v>
      </c>
      <c r="X32" s="35">
        <v>61.093245714308978</v>
      </c>
      <c r="Y32" s="34">
        <v>3699.2281472856912</v>
      </c>
      <c r="Z32" s="144">
        <v>0</v>
      </c>
      <c r="AA32" s="35">
        <v>603.63671466134065</v>
      </c>
      <c r="AB32" s="35">
        <v>3029.9238691285486</v>
      </c>
      <c r="AC32" s="35">
        <v>669.75</v>
      </c>
      <c r="AD32" s="35">
        <v>0</v>
      </c>
      <c r="AE32" s="35">
        <v>0</v>
      </c>
      <c r="AF32" s="35">
        <v>4303.3105837898893</v>
      </c>
      <c r="AG32" s="137">
        <v>0</v>
      </c>
      <c r="AH32" s="35">
        <v>1031.3849999999998</v>
      </c>
      <c r="AI32" s="35">
        <v>0</v>
      </c>
      <c r="AJ32" s="35">
        <v>200</v>
      </c>
      <c r="AK32" s="35">
        <v>200</v>
      </c>
      <c r="AL32" s="35">
        <v>0</v>
      </c>
      <c r="AM32" s="35">
        <v>831.38499999999988</v>
      </c>
      <c r="AN32" s="35">
        <v>831.38499999999988</v>
      </c>
      <c r="AO32" s="35">
        <v>3760.3213930000002</v>
      </c>
      <c r="AP32" s="35">
        <v>2728.9363930000004</v>
      </c>
      <c r="AQ32" s="35">
        <v>1031.3850000000002</v>
      </c>
      <c r="AR32" s="35">
        <v>-4782</v>
      </c>
      <c r="AS32" s="35">
        <v>0</v>
      </c>
    </row>
    <row r="33" spans="2:45" s="1" customFormat="1" ht="12.75" x14ac:dyDescent="0.2">
      <c r="B33" s="32" t="s">
        <v>745</v>
      </c>
      <c r="C33" s="33" t="s">
        <v>509</v>
      </c>
      <c r="D33" s="32" t="s">
        <v>510</v>
      </c>
      <c r="E33" s="32" t="s">
        <v>13</v>
      </c>
      <c r="F33" s="32" t="s">
        <v>11</v>
      </c>
      <c r="G33" s="32" t="s">
        <v>20</v>
      </c>
      <c r="H33" s="32" t="s">
        <v>28</v>
      </c>
      <c r="I33" s="32" t="s">
        <v>10</v>
      </c>
      <c r="J33" s="32" t="s">
        <v>12</v>
      </c>
      <c r="K33" s="32" t="s">
        <v>511</v>
      </c>
      <c r="L33" s="34">
        <v>1418</v>
      </c>
      <c r="M33" s="150">
        <v>36114.949037999999</v>
      </c>
      <c r="N33" s="35">
        <v>-17153</v>
      </c>
      <c r="O33" s="35">
        <v>8237.628267472066</v>
      </c>
      <c r="P33" s="31">
        <v>29752.863941799995</v>
      </c>
      <c r="Q33" s="36">
        <v>462.992616</v>
      </c>
      <c r="R33" s="37">
        <v>0</v>
      </c>
      <c r="S33" s="37">
        <v>529.03652000020315</v>
      </c>
      <c r="T33" s="37">
        <v>2306.9634799997966</v>
      </c>
      <c r="U33" s="38">
        <v>2836.0152931391654</v>
      </c>
      <c r="V33" s="39">
        <v>3299.0079091391653</v>
      </c>
      <c r="W33" s="35">
        <v>33051.871850939162</v>
      </c>
      <c r="X33" s="35">
        <v>991.94347500019649</v>
      </c>
      <c r="Y33" s="34">
        <v>32059.928375938965</v>
      </c>
      <c r="Z33" s="144">
        <v>0</v>
      </c>
      <c r="AA33" s="35">
        <v>4171.5275167767722</v>
      </c>
      <c r="AB33" s="35">
        <v>12264.015398590735</v>
      </c>
      <c r="AC33" s="35">
        <v>5943.85</v>
      </c>
      <c r="AD33" s="35">
        <v>3490.9247875750002</v>
      </c>
      <c r="AE33" s="35">
        <v>0</v>
      </c>
      <c r="AF33" s="35">
        <v>25870.317702942506</v>
      </c>
      <c r="AG33" s="137">
        <v>6391</v>
      </c>
      <c r="AH33" s="35">
        <v>19478.9149038</v>
      </c>
      <c r="AI33" s="35">
        <v>0</v>
      </c>
      <c r="AJ33" s="35">
        <v>3611.4949038</v>
      </c>
      <c r="AK33" s="35">
        <v>3611.4949038</v>
      </c>
      <c r="AL33" s="35">
        <v>6391</v>
      </c>
      <c r="AM33" s="35">
        <v>15867.42</v>
      </c>
      <c r="AN33" s="35">
        <v>9476.42</v>
      </c>
      <c r="AO33" s="35">
        <v>29752.863941799995</v>
      </c>
      <c r="AP33" s="35">
        <v>16664.949037999992</v>
      </c>
      <c r="AQ33" s="35">
        <v>13087.914903800003</v>
      </c>
      <c r="AR33" s="35">
        <v>-25900</v>
      </c>
      <c r="AS33" s="35">
        <v>8747</v>
      </c>
    </row>
    <row r="34" spans="2:45" s="1" customFormat="1" ht="12.75" x14ac:dyDescent="0.2">
      <c r="B34" s="32" t="s">
        <v>745</v>
      </c>
      <c r="C34" s="33" t="s">
        <v>224</v>
      </c>
      <c r="D34" s="32" t="s">
        <v>225</v>
      </c>
      <c r="E34" s="32" t="s">
        <v>13</v>
      </c>
      <c r="F34" s="32" t="s">
        <v>11</v>
      </c>
      <c r="G34" s="32" t="s">
        <v>20</v>
      </c>
      <c r="H34" s="32" t="s">
        <v>28</v>
      </c>
      <c r="I34" s="32" t="s">
        <v>10</v>
      </c>
      <c r="J34" s="32" t="s">
        <v>16</v>
      </c>
      <c r="K34" s="32" t="s">
        <v>226</v>
      </c>
      <c r="L34" s="34">
        <v>12440</v>
      </c>
      <c r="M34" s="150">
        <v>1311405.1784669999</v>
      </c>
      <c r="N34" s="35">
        <v>-572710</v>
      </c>
      <c r="O34" s="35">
        <v>241193.56962862599</v>
      </c>
      <c r="P34" s="31">
        <v>307455.1784669999</v>
      </c>
      <c r="Q34" s="36">
        <v>56469.962329000002</v>
      </c>
      <c r="R34" s="37">
        <v>0</v>
      </c>
      <c r="S34" s="37">
        <v>21870.832372579825</v>
      </c>
      <c r="T34" s="37">
        <v>3009.1676274201745</v>
      </c>
      <c r="U34" s="38">
        <v>24880.134165480409</v>
      </c>
      <c r="V34" s="39">
        <v>81350.096494480415</v>
      </c>
      <c r="W34" s="35">
        <v>388805.27496148029</v>
      </c>
      <c r="X34" s="35">
        <v>41007.810698579822</v>
      </c>
      <c r="Y34" s="34">
        <v>347797.46426290047</v>
      </c>
      <c r="Z34" s="144">
        <v>46708.328546644254</v>
      </c>
      <c r="AA34" s="35">
        <v>183768.07134547018</v>
      </c>
      <c r="AB34" s="35">
        <v>190497.99892590381</v>
      </c>
      <c r="AC34" s="35">
        <v>52144.91</v>
      </c>
      <c r="AD34" s="35">
        <v>7581.9849999999997</v>
      </c>
      <c r="AE34" s="35">
        <v>27408.57</v>
      </c>
      <c r="AF34" s="35">
        <v>508109.86381801829</v>
      </c>
      <c r="AG34" s="137">
        <v>41132</v>
      </c>
      <c r="AH34" s="35">
        <v>196579</v>
      </c>
      <c r="AI34" s="35">
        <v>11237</v>
      </c>
      <c r="AJ34" s="35">
        <v>56380.200000000004</v>
      </c>
      <c r="AK34" s="35">
        <v>45143.200000000004</v>
      </c>
      <c r="AL34" s="35">
        <v>29895</v>
      </c>
      <c r="AM34" s="35">
        <v>140198.79999999999</v>
      </c>
      <c r="AN34" s="35">
        <v>110303.79999999999</v>
      </c>
      <c r="AO34" s="35">
        <v>307455.1784669999</v>
      </c>
      <c r="AP34" s="35">
        <v>152008.1784669999</v>
      </c>
      <c r="AQ34" s="35">
        <v>155447</v>
      </c>
      <c r="AR34" s="35">
        <v>-572710</v>
      </c>
      <c r="AS34" s="35">
        <v>0</v>
      </c>
    </row>
    <row r="35" spans="2:45" s="1" customFormat="1" ht="12.75" x14ac:dyDescent="0.2">
      <c r="B35" s="32" t="s">
        <v>745</v>
      </c>
      <c r="C35" s="33" t="s">
        <v>272</v>
      </c>
      <c r="D35" s="32" t="s">
        <v>273</v>
      </c>
      <c r="E35" s="32" t="s">
        <v>13</v>
      </c>
      <c r="F35" s="32" t="s">
        <v>11</v>
      </c>
      <c r="G35" s="32" t="s">
        <v>20</v>
      </c>
      <c r="H35" s="32" t="s">
        <v>28</v>
      </c>
      <c r="I35" s="32" t="s">
        <v>10</v>
      </c>
      <c r="J35" s="32" t="s">
        <v>12</v>
      </c>
      <c r="K35" s="32" t="s">
        <v>274</v>
      </c>
      <c r="L35" s="34">
        <v>2406</v>
      </c>
      <c r="M35" s="150">
        <v>107894.04895500001</v>
      </c>
      <c r="N35" s="35">
        <v>-24094</v>
      </c>
      <c r="O35" s="35">
        <v>7717.4726297177922</v>
      </c>
      <c r="P35" s="31">
        <v>64554.248955000003</v>
      </c>
      <c r="Q35" s="36">
        <v>4713.7037780000001</v>
      </c>
      <c r="R35" s="37">
        <v>0</v>
      </c>
      <c r="S35" s="37">
        <v>2506.3335954295339</v>
      </c>
      <c r="T35" s="37">
        <v>2305.6664045704661</v>
      </c>
      <c r="U35" s="38">
        <v>4812.0259487255516</v>
      </c>
      <c r="V35" s="39">
        <v>9525.7297267255526</v>
      </c>
      <c r="W35" s="35">
        <v>74079.978681725552</v>
      </c>
      <c r="X35" s="35">
        <v>4699.3754914295278</v>
      </c>
      <c r="Y35" s="34">
        <v>69380.603190296024</v>
      </c>
      <c r="Z35" s="144">
        <v>1179.5172857041041</v>
      </c>
      <c r="AA35" s="35">
        <v>2018.0465434642317</v>
      </c>
      <c r="AB35" s="35">
        <v>11773.04959046291</v>
      </c>
      <c r="AC35" s="35">
        <v>10085.26</v>
      </c>
      <c r="AD35" s="35">
        <v>1797.5</v>
      </c>
      <c r="AE35" s="35">
        <v>1153.55</v>
      </c>
      <c r="AF35" s="35">
        <v>28006.923419631243</v>
      </c>
      <c r="AG35" s="137">
        <v>37949</v>
      </c>
      <c r="AH35" s="35">
        <v>40777.199999999997</v>
      </c>
      <c r="AI35" s="35">
        <v>0</v>
      </c>
      <c r="AJ35" s="35">
        <v>2828.2000000000003</v>
      </c>
      <c r="AK35" s="35">
        <v>2828.2000000000003</v>
      </c>
      <c r="AL35" s="35">
        <v>37949</v>
      </c>
      <c r="AM35" s="35">
        <v>37949</v>
      </c>
      <c r="AN35" s="35">
        <v>0</v>
      </c>
      <c r="AO35" s="35">
        <v>64554.248955000003</v>
      </c>
      <c r="AP35" s="35">
        <v>61726.048955000006</v>
      </c>
      <c r="AQ35" s="35">
        <v>2828.1999999999971</v>
      </c>
      <c r="AR35" s="35">
        <v>-24094</v>
      </c>
      <c r="AS35" s="35">
        <v>0</v>
      </c>
    </row>
    <row r="36" spans="2:45" s="1" customFormat="1" ht="12.75" x14ac:dyDescent="0.2">
      <c r="B36" s="32" t="s">
        <v>745</v>
      </c>
      <c r="C36" s="33" t="s">
        <v>104</v>
      </c>
      <c r="D36" s="32" t="s">
        <v>105</v>
      </c>
      <c r="E36" s="32" t="s">
        <v>13</v>
      </c>
      <c r="F36" s="32" t="s">
        <v>11</v>
      </c>
      <c r="G36" s="32" t="s">
        <v>20</v>
      </c>
      <c r="H36" s="32" t="s">
        <v>28</v>
      </c>
      <c r="I36" s="32" t="s">
        <v>10</v>
      </c>
      <c r="J36" s="32" t="s">
        <v>17</v>
      </c>
      <c r="K36" s="32" t="s">
        <v>106</v>
      </c>
      <c r="L36" s="34">
        <v>423</v>
      </c>
      <c r="M36" s="150">
        <v>12321.532994000001</v>
      </c>
      <c r="N36" s="35">
        <v>9428.1</v>
      </c>
      <c r="O36" s="35">
        <v>0</v>
      </c>
      <c r="P36" s="31">
        <v>10710.995993999997</v>
      </c>
      <c r="Q36" s="36">
        <v>615.29674899999998</v>
      </c>
      <c r="R36" s="37">
        <v>0</v>
      </c>
      <c r="S36" s="37">
        <v>552.58179085735514</v>
      </c>
      <c r="T36" s="37">
        <v>293.41820914264486</v>
      </c>
      <c r="U36" s="38">
        <v>846.00456205773423</v>
      </c>
      <c r="V36" s="39">
        <v>1461.3013110577342</v>
      </c>
      <c r="W36" s="35">
        <v>12172.297305057731</v>
      </c>
      <c r="X36" s="35">
        <v>1036.0908578573544</v>
      </c>
      <c r="Y36" s="34">
        <v>11136.206447200377</v>
      </c>
      <c r="Z36" s="144">
        <v>0</v>
      </c>
      <c r="AA36" s="35">
        <v>527.4436199551983</v>
      </c>
      <c r="AB36" s="35">
        <v>2848.3898256643652</v>
      </c>
      <c r="AC36" s="35">
        <v>3375.27</v>
      </c>
      <c r="AD36" s="35">
        <v>0</v>
      </c>
      <c r="AE36" s="35">
        <v>117.75</v>
      </c>
      <c r="AF36" s="35">
        <v>6868.853445619563</v>
      </c>
      <c r="AG36" s="137">
        <v>0</v>
      </c>
      <c r="AH36" s="35">
        <v>4137.3629999999994</v>
      </c>
      <c r="AI36" s="35">
        <v>0</v>
      </c>
      <c r="AJ36" s="35">
        <v>0</v>
      </c>
      <c r="AK36" s="35">
        <v>0</v>
      </c>
      <c r="AL36" s="35">
        <v>0</v>
      </c>
      <c r="AM36" s="35">
        <v>4137.3629999999994</v>
      </c>
      <c r="AN36" s="35">
        <v>4137.3629999999994</v>
      </c>
      <c r="AO36" s="35">
        <v>10710.995993999997</v>
      </c>
      <c r="AP36" s="35">
        <v>6573.6329939999978</v>
      </c>
      <c r="AQ36" s="35">
        <v>4137.3629999999994</v>
      </c>
      <c r="AR36" s="35">
        <v>3070</v>
      </c>
      <c r="AS36" s="35">
        <v>6358.1</v>
      </c>
    </row>
    <row r="37" spans="2:45" s="1" customFormat="1" ht="12.75" x14ac:dyDescent="0.2">
      <c r="B37" s="32" t="s">
        <v>745</v>
      </c>
      <c r="C37" s="33" t="s">
        <v>371</v>
      </c>
      <c r="D37" s="32" t="s">
        <v>372</v>
      </c>
      <c r="E37" s="32" t="s">
        <v>13</v>
      </c>
      <c r="F37" s="32" t="s">
        <v>11</v>
      </c>
      <c r="G37" s="32" t="s">
        <v>20</v>
      </c>
      <c r="H37" s="32" t="s">
        <v>28</v>
      </c>
      <c r="I37" s="32" t="s">
        <v>10</v>
      </c>
      <c r="J37" s="32" t="s">
        <v>12</v>
      </c>
      <c r="K37" s="32" t="s">
        <v>373</v>
      </c>
      <c r="L37" s="34">
        <v>1512</v>
      </c>
      <c r="M37" s="150">
        <v>77127.058305000013</v>
      </c>
      <c r="N37" s="35">
        <v>-29926</v>
      </c>
      <c r="O37" s="35">
        <v>313.36960601633797</v>
      </c>
      <c r="P37" s="31">
        <v>34954.338305000012</v>
      </c>
      <c r="Q37" s="36">
        <v>5531.0193680000002</v>
      </c>
      <c r="R37" s="37">
        <v>0</v>
      </c>
      <c r="S37" s="37">
        <v>2013.3672445722018</v>
      </c>
      <c r="T37" s="37">
        <v>1010.6327554277982</v>
      </c>
      <c r="U37" s="38">
        <v>3024.0163069297732</v>
      </c>
      <c r="V37" s="39">
        <v>8555.0356749297734</v>
      </c>
      <c r="W37" s="35">
        <v>43509.373979929784</v>
      </c>
      <c r="X37" s="35">
        <v>3775.063583572206</v>
      </c>
      <c r="Y37" s="34">
        <v>39734.310396357578</v>
      </c>
      <c r="Z37" s="144">
        <v>0</v>
      </c>
      <c r="AA37" s="35">
        <v>1743.9501350762901</v>
      </c>
      <c r="AB37" s="35">
        <v>14942.494635015964</v>
      </c>
      <c r="AC37" s="35">
        <v>12538.84</v>
      </c>
      <c r="AD37" s="35">
        <v>431.31542028517504</v>
      </c>
      <c r="AE37" s="35">
        <v>0</v>
      </c>
      <c r="AF37" s="35">
        <v>29656.60019037743</v>
      </c>
      <c r="AG37" s="137">
        <v>9640</v>
      </c>
      <c r="AH37" s="35">
        <v>18583.28</v>
      </c>
      <c r="AI37" s="35">
        <v>0</v>
      </c>
      <c r="AJ37" s="35">
        <v>1664</v>
      </c>
      <c r="AK37" s="35">
        <v>1664</v>
      </c>
      <c r="AL37" s="35">
        <v>9640</v>
      </c>
      <c r="AM37" s="35">
        <v>16919.28</v>
      </c>
      <c r="AN37" s="35">
        <v>7279.2799999999988</v>
      </c>
      <c r="AO37" s="35">
        <v>34954.338305000012</v>
      </c>
      <c r="AP37" s="35">
        <v>26011.058305000013</v>
      </c>
      <c r="AQ37" s="35">
        <v>8943.2799999999988</v>
      </c>
      <c r="AR37" s="35">
        <v>-29926</v>
      </c>
      <c r="AS37" s="35">
        <v>0</v>
      </c>
    </row>
    <row r="38" spans="2:45" s="1" customFormat="1" ht="12.75" x14ac:dyDescent="0.2">
      <c r="B38" s="32" t="s">
        <v>745</v>
      </c>
      <c r="C38" s="33" t="s">
        <v>198</v>
      </c>
      <c r="D38" s="32" t="s">
        <v>199</v>
      </c>
      <c r="E38" s="32" t="s">
        <v>13</v>
      </c>
      <c r="F38" s="32" t="s">
        <v>11</v>
      </c>
      <c r="G38" s="32" t="s">
        <v>20</v>
      </c>
      <c r="H38" s="32" t="s">
        <v>28</v>
      </c>
      <c r="I38" s="32" t="s">
        <v>10</v>
      </c>
      <c r="J38" s="32" t="s">
        <v>12</v>
      </c>
      <c r="K38" s="32" t="s">
        <v>200</v>
      </c>
      <c r="L38" s="34">
        <v>3595</v>
      </c>
      <c r="M38" s="150">
        <v>139622.695045</v>
      </c>
      <c r="N38" s="35">
        <v>-47495</v>
      </c>
      <c r="O38" s="35">
        <v>0</v>
      </c>
      <c r="P38" s="31">
        <v>117646.695045</v>
      </c>
      <c r="Q38" s="36">
        <v>9145.5299539999996</v>
      </c>
      <c r="R38" s="37">
        <v>0</v>
      </c>
      <c r="S38" s="37">
        <v>5996.2831428594463</v>
      </c>
      <c r="T38" s="37">
        <v>1193.7168571405537</v>
      </c>
      <c r="U38" s="38">
        <v>7190.0387720982371</v>
      </c>
      <c r="V38" s="39">
        <v>16335.568726098238</v>
      </c>
      <c r="W38" s="35">
        <v>133982.26377109822</v>
      </c>
      <c r="X38" s="35">
        <v>11243.030892859431</v>
      </c>
      <c r="Y38" s="34">
        <v>122739.23287823879</v>
      </c>
      <c r="Z38" s="144">
        <v>0</v>
      </c>
      <c r="AA38" s="35">
        <v>15756.510316221804</v>
      </c>
      <c r="AB38" s="35">
        <v>18101.793985074564</v>
      </c>
      <c r="AC38" s="35">
        <v>15069.21</v>
      </c>
      <c r="AD38" s="35">
        <v>2639.0291937500001</v>
      </c>
      <c r="AE38" s="35">
        <v>877.99</v>
      </c>
      <c r="AF38" s="35">
        <v>52444.533495046366</v>
      </c>
      <c r="AG38" s="137">
        <v>59000</v>
      </c>
      <c r="AH38" s="35">
        <v>63741</v>
      </c>
      <c r="AI38" s="35">
        <v>0</v>
      </c>
      <c r="AJ38" s="35">
        <v>4741</v>
      </c>
      <c r="AK38" s="35">
        <v>4741</v>
      </c>
      <c r="AL38" s="35">
        <v>59000</v>
      </c>
      <c r="AM38" s="35">
        <v>59000</v>
      </c>
      <c r="AN38" s="35">
        <v>0</v>
      </c>
      <c r="AO38" s="35">
        <v>117646.695045</v>
      </c>
      <c r="AP38" s="35">
        <v>112905.695045</v>
      </c>
      <c r="AQ38" s="35">
        <v>4741</v>
      </c>
      <c r="AR38" s="35">
        <v>-47495</v>
      </c>
      <c r="AS38" s="35">
        <v>0</v>
      </c>
    </row>
    <row r="39" spans="2:45" s="1" customFormat="1" ht="12.75" x14ac:dyDescent="0.2">
      <c r="B39" s="32" t="s">
        <v>745</v>
      </c>
      <c r="C39" s="33" t="s">
        <v>377</v>
      </c>
      <c r="D39" s="32" t="s">
        <v>378</v>
      </c>
      <c r="E39" s="32" t="s">
        <v>13</v>
      </c>
      <c r="F39" s="32" t="s">
        <v>11</v>
      </c>
      <c r="G39" s="32" t="s">
        <v>20</v>
      </c>
      <c r="H39" s="32" t="s">
        <v>28</v>
      </c>
      <c r="I39" s="32" t="s">
        <v>10</v>
      </c>
      <c r="J39" s="32" t="s">
        <v>12</v>
      </c>
      <c r="K39" s="32" t="s">
        <v>379</v>
      </c>
      <c r="L39" s="34">
        <v>2643</v>
      </c>
      <c r="M39" s="150">
        <v>74481.740714</v>
      </c>
      <c r="N39" s="35">
        <v>-63320</v>
      </c>
      <c r="O39" s="35">
        <v>24707.489301766655</v>
      </c>
      <c r="P39" s="31">
        <v>93364.640713999994</v>
      </c>
      <c r="Q39" s="36">
        <v>7301.0690269999996</v>
      </c>
      <c r="R39" s="37">
        <v>0</v>
      </c>
      <c r="S39" s="37">
        <v>4567.6562880017536</v>
      </c>
      <c r="T39" s="37">
        <v>718.34371199824636</v>
      </c>
      <c r="U39" s="38">
        <v>5286.0285047720836</v>
      </c>
      <c r="V39" s="39">
        <v>12587.097531772084</v>
      </c>
      <c r="W39" s="35">
        <v>105951.73824577208</v>
      </c>
      <c r="X39" s="35">
        <v>8564.3555400017649</v>
      </c>
      <c r="Y39" s="34">
        <v>97387.382705770317</v>
      </c>
      <c r="Z39" s="144">
        <v>0</v>
      </c>
      <c r="AA39" s="35">
        <v>2902.2359261272682</v>
      </c>
      <c r="AB39" s="35">
        <v>16799.863827587047</v>
      </c>
      <c r="AC39" s="35">
        <v>11078.7</v>
      </c>
      <c r="AD39" s="35">
        <v>1769.7998587500001</v>
      </c>
      <c r="AE39" s="35">
        <v>523</v>
      </c>
      <c r="AF39" s="35">
        <v>33073.599612464313</v>
      </c>
      <c r="AG39" s="137">
        <v>77292</v>
      </c>
      <c r="AH39" s="35">
        <v>83644.899999999994</v>
      </c>
      <c r="AI39" s="35">
        <v>0</v>
      </c>
      <c r="AJ39" s="35">
        <v>6352.9000000000005</v>
      </c>
      <c r="AK39" s="35">
        <v>6352.9000000000005</v>
      </c>
      <c r="AL39" s="35">
        <v>77292</v>
      </c>
      <c r="AM39" s="35">
        <v>77292</v>
      </c>
      <c r="AN39" s="35">
        <v>0</v>
      </c>
      <c r="AO39" s="35">
        <v>93364.640713999994</v>
      </c>
      <c r="AP39" s="35">
        <v>87011.740714</v>
      </c>
      <c r="AQ39" s="35">
        <v>6352.8999999999942</v>
      </c>
      <c r="AR39" s="35">
        <v>-63320</v>
      </c>
      <c r="AS39" s="35">
        <v>0</v>
      </c>
    </row>
    <row r="40" spans="2:45" s="1" customFormat="1" ht="12.75" x14ac:dyDescent="0.2">
      <c r="B40" s="32" t="s">
        <v>745</v>
      </c>
      <c r="C40" s="33" t="s">
        <v>314</v>
      </c>
      <c r="D40" s="32" t="s">
        <v>315</v>
      </c>
      <c r="E40" s="32" t="s">
        <v>13</v>
      </c>
      <c r="F40" s="32" t="s">
        <v>11</v>
      </c>
      <c r="G40" s="32" t="s">
        <v>20</v>
      </c>
      <c r="H40" s="32" t="s">
        <v>28</v>
      </c>
      <c r="I40" s="32" t="s">
        <v>10</v>
      </c>
      <c r="J40" s="32" t="s">
        <v>12</v>
      </c>
      <c r="K40" s="32" t="s">
        <v>316</v>
      </c>
      <c r="L40" s="34">
        <v>1479</v>
      </c>
      <c r="M40" s="150">
        <v>95089.739098000005</v>
      </c>
      <c r="N40" s="35">
        <v>-95085</v>
      </c>
      <c r="O40" s="35">
        <v>57132.741255368186</v>
      </c>
      <c r="P40" s="31">
        <v>3810.6390980000069</v>
      </c>
      <c r="Q40" s="36">
        <v>5869.2123840000004</v>
      </c>
      <c r="R40" s="37">
        <v>0</v>
      </c>
      <c r="S40" s="37">
        <v>510.6338925716247</v>
      </c>
      <c r="T40" s="37">
        <v>40135.407964719016</v>
      </c>
      <c r="U40" s="38">
        <v>40646.261041202713</v>
      </c>
      <c r="V40" s="39">
        <v>46515.473425202712</v>
      </c>
      <c r="W40" s="35">
        <v>50326.112523202719</v>
      </c>
      <c r="X40" s="35">
        <v>48857.132977939807</v>
      </c>
      <c r="Y40" s="34">
        <v>1468.9795452629114</v>
      </c>
      <c r="Z40" s="144">
        <v>0</v>
      </c>
      <c r="AA40" s="35">
        <v>1859.8933679340312</v>
      </c>
      <c r="AB40" s="35">
        <v>8944.0533750263912</v>
      </c>
      <c r="AC40" s="35">
        <v>14528.919999999998</v>
      </c>
      <c r="AD40" s="35">
        <v>0</v>
      </c>
      <c r="AE40" s="35">
        <v>310.55</v>
      </c>
      <c r="AF40" s="35">
        <v>25643.41674296042</v>
      </c>
      <c r="AG40" s="137">
        <v>29071</v>
      </c>
      <c r="AH40" s="35">
        <v>31128.9</v>
      </c>
      <c r="AI40" s="35">
        <v>186</v>
      </c>
      <c r="AJ40" s="35">
        <v>2243.9</v>
      </c>
      <c r="AK40" s="35">
        <v>2057.9</v>
      </c>
      <c r="AL40" s="35">
        <v>28885</v>
      </c>
      <c r="AM40" s="35">
        <v>28885</v>
      </c>
      <c r="AN40" s="35">
        <v>0</v>
      </c>
      <c r="AO40" s="35">
        <v>3810.6390980000069</v>
      </c>
      <c r="AP40" s="35">
        <v>1752.7390980000068</v>
      </c>
      <c r="AQ40" s="35">
        <v>2057.8999999999996</v>
      </c>
      <c r="AR40" s="35">
        <v>-95085</v>
      </c>
      <c r="AS40" s="35">
        <v>0</v>
      </c>
    </row>
    <row r="41" spans="2:45" s="1" customFormat="1" ht="12.75" x14ac:dyDescent="0.2">
      <c r="B41" s="32" t="s">
        <v>745</v>
      </c>
      <c r="C41" s="33" t="s">
        <v>633</v>
      </c>
      <c r="D41" s="32" t="s">
        <v>634</v>
      </c>
      <c r="E41" s="32" t="s">
        <v>13</v>
      </c>
      <c r="F41" s="32" t="s">
        <v>11</v>
      </c>
      <c r="G41" s="32" t="s">
        <v>20</v>
      </c>
      <c r="H41" s="32" t="s">
        <v>28</v>
      </c>
      <c r="I41" s="32" t="s">
        <v>10</v>
      </c>
      <c r="J41" s="32" t="s">
        <v>12</v>
      </c>
      <c r="K41" s="32" t="s">
        <v>635</v>
      </c>
      <c r="L41" s="34">
        <v>3562</v>
      </c>
      <c r="M41" s="150">
        <v>131192.78642299998</v>
      </c>
      <c r="N41" s="35">
        <v>-22307</v>
      </c>
      <c r="O41" s="35">
        <v>0</v>
      </c>
      <c r="P41" s="31">
        <v>165933.48642299999</v>
      </c>
      <c r="Q41" s="36">
        <v>7528.0768939999998</v>
      </c>
      <c r="R41" s="37">
        <v>0</v>
      </c>
      <c r="S41" s="37">
        <v>5672.4898342878923</v>
      </c>
      <c r="T41" s="37">
        <v>1451.5101657121077</v>
      </c>
      <c r="U41" s="38">
        <v>7124.0384161930233</v>
      </c>
      <c r="V41" s="39">
        <v>14652.115310193023</v>
      </c>
      <c r="W41" s="35">
        <v>180585.60173319301</v>
      </c>
      <c r="X41" s="35">
        <v>10635.918439287896</v>
      </c>
      <c r="Y41" s="34">
        <v>169949.68329390511</v>
      </c>
      <c r="Z41" s="144">
        <v>0</v>
      </c>
      <c r="AA41" s="35">
        <v>1673.580444951996</v>
      </c>
      <c r="AB41" s="35">
        <v>29745.523709220935</v>
      </c>
      <c r="AC41" s="35">
        <v>14930.88</v>
      </c>
      <c r="AD41" s="35">
        <v>2014.625</v>
      </c>
      <c r="AE41" s="35">
        <v>2577.5</v>
      </c>
      <c r="AF41" s="35">
        <v>50942.109154172933</v>
      </c>
      <c r="AG41" s="137">
        <v>76526</v>
      </c>
      <c r="AH41" s="35">
        <v>88912.7</v>
      </c>
      <c r="AI41" s="35">
        <v>0</v>
      </c>
      <c r="AJ41" s="35">
        <v>12386.7</v>
      </c>
      <c r="AK41" s="35">
        <v>12386.7</v>
      </c>
      <c r="AL41" s="35">
        <v>76526</v>
      </c>
      <c r="AM41" s="35">
        <v>76526</v>
      </c>
      <c r="AN41" s="35">
        <v>0</v>
      </c>
      <c r="AO41" s="35">
        <v>165933.48642299999</v>
      </c>
      <c r="AP41" s="35">
        <v>153546.78642299998</v>
      </c>
      <c r="AQ41" s="35">
        <v>12386.700000000012</v>
      </c>
      <c r="AR41" s="35">
        <v>-22307</v>
      </c>
      <c r="AS41" s="35">
        <v>0</v>
      </c>
    </row>
    <row r="42" spans="2:45" s="1" customFormat="1" ht="12.75" x14ac:dyDescent="0.2">
      <c r="B42" s="32" t="s">
        <v>745</v>
      </c>
      <c r="C42" s="33" t="s">
        <v>62</v>
      </c>
      <c r="D42" s="32" t="s">
        <v>63</v>
      </c>
      <c r="E42" s="32" t="s">
        <v>13</v>
      </c>
      <c r="F42" s="32" t="s">
        <v>11</v>
      </c>
      <c r="G42" s="32" t="s">
        <v>20</v>
      </c>
      <c r="H42" s="32" t="s">
        <v>28</v>
      </c>
      <c r="I42" s="32" t="s">
        <v>10</v>
      </c>
      <c r="J42" s="32" t="s">
        <v>12</v>
      </c>
      <c r="K42" s="32" t="s">
        <v>64</v>
      </c>
      <c r="L42" s="34">
        <v>2459</v>
      </c>
      <c r="M42" s="150">
        <v>86453.042478000003</v>
      </c>
      <c r="N42" s="35">
        <v>-115145</v>
      </c>
      <c r="O42" s="35">
        <v>86175.306678439287</v>
      </c>
      <c r="P42" s="31">
        <v>-7848.0475219999935</v>
      </c>
      <c r="Q42" s="36">
        <v>4467.4620930000001</v>
      </c>
      <c r="R42" s="37">
        <v>7848.0475219999935</v>
      </c>
      <c r="S42" s="37">
        <v>2939.2920388582711</v>
      </c>
      <c r="T42" s="37">
        <v>74536.096038439297</v>
      </c>
      <c r="U42" s="38">
        <v>85323.895706199779</v>
      </c>
      <c r="V42" s="39">
        <v>89791.357799199774</v>
      </c>
      <c r="W42" s="35">
        <v>89791.357799199774</v>
      </c>
      <c r="X42" s="35">
        <v>89790.897692297556</v>
      </c>
      <c r="Y42" s="34">
        <v>0.46010690221737605</v>
      </c>
      <c r="Z42" s="144">
        <v>0</v>
      </c>
      <c r="AA42" s="35">
        <v>1808.0941877618507</v>
      </c>
      <c r="AB42" s="35">
        <v>20098.843251965918</v>
      </c>
      <c r="AC42" s="35">
        <v>20984.73</v>
      </c>
      <c r="AD42" s="35">
        <v>439</v>
      </c>
      <c r="AE42" s="35">
        <v>0</v>
      </c>
      <c r="AF42" s="35">
        <v>43330.667439727767</v>
      </c>
      <c r="AG42" s="137">
        <v>30261</v>
      </c>
      <c r="AH42" s="35">
        <v>34692.910000000003</v>
      </c>
      <c r="AI42" s="35">
        <v>3273</v>
      </c>
      <c r="AJ42" s="35">
        <v>7176.7000000000007</v>
      </c>
      <c r="AK42" s="35">
        <v>3903.7000000000007</v>
      </c>
      <c r="AL42" s="35">
        <v>26988</v>
      </c>
      <c r="AM42" s="35">
        <v>27516.21</v>
      </c>
      <c r="AN42" s="35">
        <v>528.20999999999913</v>
      </c>
      <c r="AO42" s="35">
        <v>-7848.0475219999935</v>
      </c>
      <c r="AP42" s="35">
        <v>-12279.957521999993</v>
      </c>
      <c r="AQ42" s="35">
        <v>4431.91</v>
      </c>
      <c r="AR42" s="35">
        <v>-115145</v>
      </c>
      <c r="AS42" s="35">
        <v>0</v>
      </c>
    </row>
    <row r="43" spans="2:45" s="1" customFormat="1" ht="12.75" x14ac:dyDescent="0.2">
      <c r="B43" s="32" t="s">
        <v>745</v>
      </c>
      <c r="C43" s="33" t="s">
        <v>461</v>
      </c>
      <c r="D43" s="32" t="s">
        <v>462</v>
      </c>
      <c r="E43" s="32" t="s">
        <v>13</v>
      </c>
      <c r="F43" s="32" t="s">
        <v>11</v>
      </c>
      <c r="G43" s="32" t="s">
        <v>20</v>
      </c>
      <c r="H43" s="32" t="s">
        <v>28</v>
      </c>
      <c r="I43" s="32" t="s">
        <v>10</v>
      </c>
      <c r="J43" s="32" t="s">
        <v>12</v>
      </c>
      <c r="K43" s="32" t="s">
        <v>463</v>
      </c>
      <c r="L43" s="34">
        <v>2653</v>
      </c>
      <c r="M43" s="150">
        <v>373584.72759800003</v>
      </c>
      <c r="N43" s="35">
        <v>-22585.229999999992</v>
      </c>
      <c r="O43" s="35">
        <v>0</v>
      </c>
      <c r="P43" s="31">
        <v>342918.49759800005</v>
      </c>
      <c r="Q43" s="36">
        <v>6370.3059810000004</v>
      </c>
      <c r="R43" s="37">
        <v>0</v>
      </c>
      <c r="S43" s="37">
        <v>1732.8563268578082</v>
      </c>
      <c r="T43" s="37">
        <v>3573.1436731421918</v>
      </c>
      <c r="U43" s="38">
        <v>5306.028612622149</v>
      </c>
      <c r="V43" s="39">
        <v>11676.334593622149</v>
      </c>
      <c r="W43" s="35">
        <v>354594.83219162218</v>
      </c>
      <c r="X43" s="35">
        <v>3249.1056128577329</v>
      </c>
      <c r="Y43" s="34">
        <v>351345.72657876444</v>
      </c>
      <c r="Z43" s="144">
        <v>19496.600335787007</v>
      </c>
      <c r="AA43" s="35">
        <v>49898.346577891411</v>
      </c>
      <c r="AB43" s="35">
        <v>49556.918858751997</v>
      </c>
      <c r="AC43" s="35">
        <v>11120.61</v>
      </c>
      <c r="AD43" s="35">
        <v>4262.5</v>
      </c>
      <c r="AE43" s="35">
        <v>37681.339999999997</v>
      </c>
      <c r="AF43" s="35">
        <v>172016.31577243042</v>
      </c>
      <c r="AG43" s="137">
        <v>84276</v>
      </c>
      <c r="AH43" s="35">
        <v>102500</v>
      </c>
      <c r="AI43" s="35">
        <v>0</v>
      </c>
      <c r="AJ43" s="35">
        <v>18224</v>
      </c>
      <c r="AK43" s="35">
        <v>18224</v>
      </c>
      <c r="AL43" s="35">
        <v>84276</v>
      </c>
      <c r="AM43" s="35">
        <v>84276</v>
      </c>
      <c r="AN43" s="35">
        <v>0</v>
      </c>
      <c r="AO43" s="35">
        <v>342918.49759800005</v>
      </c>
      <c r="AP43" s="35">
        <v>324694.49759800005</v>
      </c>
      <c r="AQ43" s="35">
        <v>18224</v>
      </c>
      <c r="AR43" s="35">
        <v>-32914.429999999993</v>
      </c>
      <c r="AS43" s="35">
        <v>10329.200000000001</v>
      </c>
    </row>
    <row r="44" spans="2:45" s="1" customFormat="1" ht="12.75" x14ac:dyDescent="0.2">
      <c r="B44" s="32" t="s">
        <v>745</v>
      </c>
      <c r="C44" s="33" t="s">
        <v>177</v>
      </c>
      <c r="D44" s="32" t="s">
        <v>178</v>
      </c>
      <c r="E44" s="32" t="s">
        <v>13</v>
      </c>
      <c r="F44" s="32" t="s">
        <v>11</v>
      </c>
      <c r="G44" s="32" t="s">
        <v>20</v>
      </c>
      <c r="H44" s="32" t="s">
        <v>28</v>
      </c>
      <c r="I44" s="32" t="s">
        <v>10</v>
      </c>
      <c r="J44" s="32" t="s">
        <v>17</v>
      </c>
      <c r="K44" s="32" t="s">
        <v>179</v>
      </c>
      <c r="L44" s="34">
        <v>224</v>
      </c>
      <c r="M44" s="150">
        <v>12571.320532999998</v>
      </c>
      <c r="N44" s="35">
        <v>3579</v>
      </c>
      <c r="O44" s="35">
        <v>0</v>
      </c>
      <c r="P44" s="31">
        <v>18341.264532999994</v>
      </c>
      <c r="Q44" s="36">
        <v>514.91030599999999</v>
      </c>
      <c r="R44" s="37">
        <v>0</v>
      </c>
      <c r="S44" s="37">
        <v>258.26652457152773</v>
      </c>
      <c r="T44" s="37">
        <v>189.73347542847227</v>
      </c>
      <c r="U44" s="38">
        <v>448.00241584144788</v>
      </c>
      <c r="V44" s="39">
        <v>962.91272184144782</v>
      </c>
      <c r="W44" s="35">
        <v>19304.177254841441</v>
      </c>
      <c r="X44" s="35">
        <v>484.24973357152339</v>
      </c>
      <c r="Y44" s="34">
        <v>18819.927521269918</v>
      </c>
      <c r="Z44" s="144">
        <v>0</v>
      </c>
      <c r="AA44" s="35">
        <v>0</v>
      </c>
      <c r="AB44" s="35">
        <v>3790.1200212920317</v>
      </c>
      <c r="AC44" s="35">
        <v>2717.95</v>
      </c>
      <c r="AD44" s="35">
        <v>0</v>
      </c>
      <c r="AE44" s="35">
        <v>0</v>
      </c>
      <c r="AF44" s="35">
        <v>6508.070021292031</v>
      </c>
      <c r="AG44" s="137">
        <v>0</v>
      </c>
      <c r="AH44" s="35">
        <v>2190.9439999999995</v>
      </c>
      <c r="AI44" s="35">
        <v>0</v>
      </c>
      <c r="AJ44" s="35">
        <v>0</v>
      </c>
      <c r="AK44" s="35">
        <v>0</v>
      </c>
      <c r="AL44" s="35">
        <v>0</v>
      </c>
      <c r="AM44" s="35">
        <v>2190.9439999999995</v>
      </c>
      <c r="AN44" s="35">
        <v>2190.9439999999995</v>
      </c>
      <c r="AO44" s="35">
        <v>18341.264532999994</v>
      </c>
      <c r="AP44" s="35">
        <v>16150.320532999995</v>
      </c>
      <c r="AQ44" s="35">
        <v>2190.9439999999995</v>
      </c>
      <c r="AR44" s="35">
        <v>3579</v>
      </c>
      <c r="AS44" s="35">
        <v>0</v>
      </c>
    </row>
    <row r="45" spans="2:45" s="1" customFormat="1" ht="12.75" x14ac:dyDescent="0.2">
      <c r="B45" s="32" t="s">
        <v>745</v>
      </c>
      <c r="C45" s="33" t="s">
        <v>155</v>
      </c>
      <c r="D45" s="32" t="s">
        <v>156</v>
      </c>
      <c r="E45" s="32" t="s">
        <v>13</v>
      </c>
      <c r="F45" s="32" t="s">
        <v>11</v>
      </c>
      <c r="G45" s="32" t="s">
        <v>20</v>
      </c>
      <c r="H45" s="32" t="s">
        <v>28</v>
      </c>
      <c r="I45" s="32" t="s">
        <v>10</v>
      </c>
      <c r="J45" s="32" t="s">
        <v>12</v>
      </c>
      <c r="K45" s="32" t="s">
        <v>157</v>
      </c>
      <c r="L45" s="34">
        <v>2026</v>
      </c>
      <c r="M45" s="150">
        <v>140619.60210800002</v>
      </c>
      <c r="N45" s="35">
        <v>-63046</v>
      </c>
      <c r="O45" s="35">
        <v>39270.208157322246</v>
      </c>
      <c r="P45" s="31">
        <v>104805.94210800002</v>
      </c>
      <c r="Q45" s="36">
        <v>4934.0017250000001</v>
      </c>
      <c r="R45" s="37">
        <v>0</v>
      </c>
      <c r="S45" s="37">
        <v>2334.1651622866107</v>
      </c>
      <c r="T45" s="37">
        <v>1717.8348377133893</v>
      </c>
      <c r="U45" s="38">
        <v>4052.0218504230957</v>
      </c>
      <c r="V45" s="39">
        <v>8986.0235754230962</v>
      </c>
      <c r="W45" s="35">
        <v>113791.96568342311</v>
      </c>
      <c r="X45" s="35">
        <v>4376.5596792865981</v>
      </c>
      <c r="Y45" s="34">
        <v>109415.40600413652</v>
      </c>
      <c r="Z45" s="144">
        <v>0</v>
      </c>
      <c r="AA45" s="35">
        <v>2272.7161290850554</v>
      </c>
      <c r="AB45" s="35">
        <v>14395.890378536806</v>
      </c>
      <c r="AC45" s="35">
        <v>8492.41</v>
      </c>
      <c r="AD45" s="35">
        <v>2004.3664422437496</v>
      </c>
      <c r="AE45" s="35">
        <v>1287.2</v>
      </c>
      <c r="AF45" s="35">
        <v>28452.582949865613</v>
      </c>
      <c r="AG45" s="137">
        <v>0</v>
      </c>
      <c r="AH45" s="35">
        <v>27232.34</v>
      </c>
      <c r="AI45" s="35">
        <v>0</v>
      </c>
      <c r="AJ45" s="35">
        <v>4561.4000000000005</v>
      </c>
      <c r="AK45" s="35">
        <v>4561.4000000000005</v>
      </c>
      <c r="AL45" s="35">
        <v>0</v>
      </c>
      <c r="AM45" s="35">
        <v>22670.94</v>
      </c>
      <c r="AN45" s="35">
        <v>22670.94</v>
      </c>
      <c r="AO45" s="35">
        <v>104805.94210800002</v>
      </c>
      <c r="AP45" s="35">
        <v>77573.602108000021</v>
      </c>
      <c r="AQ45" s="35">
        <v>27232.339999999997</v>
      </c>
      <c r="AR45" s="35">
        <v>-63046</v>
      </c>
      <c r="AS45" s="35">
        <v>0</v>
      </c>
    </row>
    <row r="46" spans="2:45" s="1" customFormat="1" ht="12.75" x14ac:dyDescent="0.2">
      <c r="B46" s="32" t="s">
        <v>745</v>
      </c>
      <c r="C46" s="33" t="s">
        <v>594</v>
      </c>
      <c r="D46" s="32" t="s">
        <v>595</v>
      </c>
      <c r="E46" s="32" t="s">
        <v>13</v>
      </c>
      <c r="F46" s="32" t="s">
        <v>11</v>
      </c>
      <c r="G46" s="32" t="s">
        <v>20</v>
      </c>
      <c r="H46" s="32" t="s">
        <v>28</v>
      </c>
      <c r="I46" s="32" t="s">
        <v>10</v>
      </c>
      <c r="J46" s="32" t="s">
        <v>12</v>
      </c>
      <c r="K46" s="32" t="s">
        <v>596</v>
      </c>
      <c r="L46" s="34">
        <v>2188</v>
      </c>
      <c r="M46" s="150">
        <v>143500.49459100002</v>
      </c>
      <c r="N46" s="35">
        <v>-44056</v>
      </c>
      <c r="O46" s="35">
        <v>18826.372306868525</v>
      </c>
      <c r="P46" s="31">
        <v>170702.09459100003</v>
      </c>
      <c r="Q46" s="36">
        <v>10450.354023</v>
      </c>
      <c r="R46" s="37">
        <v>0</v>
      </c>
      <c r="S46" s="37">
        <v>3836.2662800014732</v>
      </c>
      <c r="T46" s="37">
        <v>539.73371999852679</v>
      </c>
      <c r="U46" s="38">
        <v>4376.0235975941432</v>
      </c>
      <c r="V46" s="39">
        <v>14826.377620594143</v>
      </c>
      <c r="W46" s="35">
        <v>185528.47221159417</v>
      </c>
      <c r="X46" s="35">
        <v>7192.9992750014644</v>
      </c>
      <c r="Y46" s="34">
        <v>178335.47293659271</v>
      </c>
      <c r="Z46" s="144">
        <v>0</v>
      </c>
      <c r="AA46" s="35">
        <v>8881.9133001425889</v>
      </c>
      <c r="AB46" s="35">
        <v>23908.356883485798</v>
      </c>
      <c r="AC46" s="35">
        <v>18642.78</v>
      </c>
      <c r="AD46" s="35">
        <v>648</v>
      </c>
      <c r="AE46" s="35">
        <v>405.96</v>
      </c>
      <c r="AF46" s="35">
        <v>52487.010183628387</v>
      </c>
      <c r="AG46" s="137">
        <v>94935</v>
      </c>
      <c r="AH46" s="35">
        <v>101256.6</v>
      </c>
      <c r="AI46" s="35">
        <v>1242</v>
      </c>
      <c r="AJ46" s="35">
        <v>7563.6</v>
      </c>
      <c r="AK46" s="35">
        <v>6321.6</v>
      </c>
      <c r="AL46" s="35">
        <v>93693</v>
      </c>
      <c r="AM46" s="35">
        <v>93693</v>
      </c>
      <c r="AN46" s="35">
        <v>0</v>
      </c>
      <c r="AO46" s="35">
        <v>170702.09459100003</v>
      </c>
      <c r="AP46" s="35">
        <v>164380.49459100002</v>
      </c>
      <c r="AQ46" s="35">
        <v>6321.6000000000058</v>
      </c>
      <c r="AR46" s="35">
        <v>-44056</v>
      </c>
      <c r="AS46" s="35">
        <v>0</v>
      </c>
    </row>
    <row r="47" spans="2:45" s="1" customFormat="1" ht="12.75" x14ac:dyDescent="0.2">
      <c r="B47" s="32" t="s">
        <v>745</v>
      </c>
      <c r="C47" s="33" t="s">
        <v>738</v>
      </c>
      <c r="D47" s="32" t="s">
        <v>739</v>
      </c>
      <c r="E47" s="32" t="s">
        <v>13</v>
      </c>
      <c r="F47" s="32" t="s">
        <v>11</v>
      </c>
      <c r="G47" s="32" t="s">
        <v>20</v>
      </c>
      <c r="H47" s="32" t="s">
        <v>28</v>
      </c>
      <c r="I47" s="32" t="s">
        <v>10</v>
      </c>
      <c r="J47" s="32" t="s">
        <v>17</v>
      </c>
      <c r="K47" s="32" t="s">
        <v>740</v>
      </c>
      <c r="L47" s="34">
        <v>839</v>
      </c>
      <c r="M47" s="150">
        <v>38435.629513</v>
      </c>
      <c r="N47" s="35">
        <v>-6764</v>
      </c>
      <c r="O47" s="35">
        <v>2743.079015083767</v>
      </c>
      <c r="P47" s="31">
        <v>41592.829513000004</v>
      </c>
      <c r="Q47" s="36">
        <v>956.81186400000001</v>
      </c>
      <c r="R47" s="37">
        <v>0</v>
      </c>
      <c r="S47" s="37">
        <v>455.47465485731777</v>
      </c>
      <c r="T47" s="37">
        <v>1222.5253451426822</v>
      </c>
      <c r="U47" s="38">
        <v>1678.0090486204231</v>
      </c>
      <c r="V47" s="39">
        <v>2634.8209126204229</v>
      </c>
      <c r="W47" s="35">
        <v>44227.650425620428</v>
      </c>
      <c r="X47" s="35">
        <v>854.01497785731772</v>
      </c>
      <c r="Y47" s="34">
        <v>43373.63544776311</v>
      </c>
      <c r="Z47" s="144">
        <v>0</v>
      </c>
      <c r="AA47" s="35">
        <v>1518.1649383460731</v>
      </c>
      <c r="AB47" s="35">
        <v>7929.2058525134844</v>
      </c>
      <c r="AC47" s="35">
        <v>7660.2199999999993</v>
      </c>
      <c r="AD47" s="35">
        <v>868.5</v>
      </c>
      <c r="AE47" s="35">
        <v>0</v>
      </c>
      <c r="AF47" s="35">
        <v>17976.090790859555</v>
      </c>
      <c r="AG47" s="137">
        <v>13598</v>
      </c>
      <c r="AH47" s="35">
        <v>14525.2</v>
      </c>
      <c r="AI47" s="35">
        <v>1124</v>
      </c>
      <c r="AJ47" s="35">
        <v>2051.2000000000003</v>
      </c>
      <c r="AK47" s="35">
        <v>927.20000000000027</v>
      </c>
      <c r="AL47" s="35">
        <v>12474</v>
      </c>
      <c r="AM47" s="35">
        <v>12474</v>
      </c>
      <c r="AN47" s="35">
        <v>0</v>
      </c>
      <c r="AO47" s="35">
        <v>41592.829513000004</v>
      </c>
      <c r="AP47" s="35">
        <v>40665.629513000007</v>
      </c>
      <c r="AQ47" s="35">
        <v>927.19999999999709</v>
      </c>
      <c r="AR47" s="35">
        <v>-6764</v>
      </c>
      <c r="AS47" s="35">
        <v>0</v>
      </c>
    </row>
    <row r="48" spans="2:45" s="1" customFormat="1" ht="12.75" x14ac:dyDescent="0.2">
      <c r="B48" s="32" t="s">
        <v>745</v>
      </c>
      <c r="C48" s="33" t="s">
        <v>162</v>
      </c>
      <c r="D48" s="32" t="s">
        <v>163</v>
      </c>
      <c r="E48" s="32" t="s">
        <v>13</v>
      </c>
      <c r="F48" s="32" t="s">
        <v>11</v>
      </c>
      <c r="G48" s="32" t="s">
        <v>20</v>
      </c>
      <c r="H48" s="32" t="s">
        <v>28</v>
      </c>
      <c r="I48" s="32" t="s">
        <v>10</v>
      </c>
      <c r="J48" s="32" t="s">
        <v>17</v>
      </c>
      <c r="K48" s="32" t="s">
        <v>164</v>
      </c>
      <c r="L48" s="34">
        <v>526</v>
      </c>
      <c r="M48" s="150">
        <v>23463.381934000001</v>
      </c>
      <c r="N48" s="35">
        <v>-1703</v>
      </c>
      <c r="O48" s="35">
        <v>0</v>
      </c>
      <c r="P48" s="31">
        <v>34973.381934000005</v>
      </c>
      <c r="Q48" s="36">
        <v>1362.874965</v>
      </c>
      <c r="R48" s="37">
        <v>0</v>
      </c>
      <c r="S48" s="37">
        <v>586.56296914308246</v>
      </c>
      <c r="T48" s="37">
        <v>465.43703085691754</v>
      </c>
      <c r="U48" s="38">
        <v>1052.0056729133998</v>
      </c>
      <c r="V48" s="39">
        <v>2414.8806379133998</v>
      </c>
      <c r="W48" s="35">
        <v>37388.262571913401</v>
      </c>
      <c r="X48" s="35">
        <v>1099.8055671430702</v>
      </c>
      <c r="Y48" s="34">
        <v>36288.457004770331</v>
      </c>
      <c r="Z48" s="144">
        <v>0</v>
      </c>
      <c r="AA48" s="35">
        <v>271.72149292558538</v>
      </c>
      <c r="AB48" s="35">
        <v>4180.4074890645616</v>
      </c>
      <c r="AC48" s="35">
        <v>3047.59</v>
      </c>
      <c r="AD48" s="35">
        <v>454</v>
      </c>
      <c r="AE48" s="35">
        <v>0</v>
      </c>
      <c r="AF48" s="35">
        <v>7953.7189819901469</v>
      </c>
      <c r="AG48" s="137">
        <v>14939</v>
      </c>
      <c r="AH48" s="35">
        <v>15427</v>
      </c>
      <c r="AI48" s="35">
        <v>1832</v>
      </c>
      <c r="AJ48" s="35">
        <v>2320</v>
      </c>
      <c r="AK48" s="35">
        <v>488</v>
      </c>
      <c r="AL48" s="35">
        <v>13107</v>
      </c>
      <c r="AM48" s="35">
        <v>13107</v>
      </c>
      <c r="AN48" s="35">
        <v>0</v>
      </c>
      <c r="AO48" s="35">
        <v>34973.381934000005</v>
      </c>
      <c r="AP48" s="35">
        <v>34485.381934000005</v>
      </c>
      <c r="AQ48" s="35">
        <v>488</v>
      </c>
      <c r="AR48" s="35">
        <v>-1703</v>
      </c>
      <c r="AS48" s="35">
        <v>0</v>
      </c>
    </row>
    <row r="49" spans="2:45" s="1" customFormat="1" ht="12.75" x14ac:dyDescent="0.2">
      <c r="B49" s="32" t="s">
        <v>745</v>
      </c>
      <c r="C49" s="33" t="s">
        <v>571</v>
      </c>
      <c r="D49" s="32" t="s">
        <v>572</v>
      </c>
      <c r="E49" s="32" t="s">
        <v>13</v>
      </c>
      <c r="F49" s="32" t="s">
        <v>11</v>
      </c>
      <c r="G49" s="32" t="s">
        <v>20</v>
      </c>
      <c r="H49" s="32" t="s">
        <v>28</v>
      </c>
      <c r="I49" s="32" t="s">
        <v>10</v>
      </c>
      <c r="J49" s="32" t="s">
        <v>12</v>
      </c>
      <c r="K49" s="32" t="s">
        <v>573</v>
      </c>
      <c r="L49" s="34">
        <v>2474</v>
      </c>
      <c r="M49" s="150">
        <v>215841.753818</v>
      </c>
      <c r="N49" s="35">
        <v>-75846</v>
      </c>
      <c r="O49" s="35">
        <v>49405.265936364958</v>
      </c>
      <c r="P49" s="31">
        <v>121821.353818</v>
      </c>
      <c r="Q49" s="36">
        <v>14703.273593</v>
      </c>
      <c r="R49" s="37">
        <v>0</v>
      </c>
      <c r="S49" s="37">
        <v>5934.7174285737074</v>
      </c>
      <c r="T49" s="37">
        <v>-53.324524195417325</v>
      </c>
      <c r="U49" s="38">
        <v>5881.4246198085348</v>
      </c>
      <c r="V49" s="39">
        <v>20584.698212808536</v>
      </c>
      <c r="W49" s="35">
        <v>142406.05203080853</v>
      </c>
      <c r="X49" s="35">
        <v>11127.595178573683</v>
      </c>
      <c r="Y49" s="34">
        <v>131278.45685223484</v>
      </c>
      <c r="Z49" s="144">
        <v>0</v>
      </c>
      <c r="AA49" s="35">
        <v>8297.4971735315576</v>
      </c>
      <c r="AB49" s="35">
        <v>16850.23477754385</v>
      </c>
      <c r="AC49" s="35">
        <v>10370.299999999999</v>
      </c>
      <c r="AD49" s="35">
        <v>0</v>
      </c>
      <c r="AE49" s="35">
        <v>655.5</v>
      </c>
      <c r="AF49" s="35">
        <v>36173.531951075405</v>
      </c>
      <c r="AG49" s="137">
        <v>80146</v>
      </c>
      <c r="AH49" s="35">
        <v>81192.600000000006</v>
      </c>
      <c r="AI49" s="35">
        <v>0</v>
      </c>
      <c r="AJ49" s="35">
        <v>1046.6000000000001</v>
      </c>
      <c r="AK49" s="35">
        <v>1046.6000000000001</v>
      </c>
      <c r="AL49" s="35">
        <v>80146</v>
      </c>
      <c r="AM49" s="35">
        <v>80146</v>
      </c>
      <c r="AN49" s="35">
        <v>0</v>
      </c>
      <c r="AO49" s="35">
        <v>121821.353818</v>
      </c>
      <c r="AP49" s="35">
        <v>120774.753818</v>
      </c>
      <c r="AQ49" s="35">
        <v>1046.6000000000058</v>
      </c>
      <c r="AR49" s="35">
        <v>-75846</v>
      </c>
      <c r="AS49" s="35">
        <v>0</v>
      </c>
    </row>
    <row r="50" spans="2:45" s="1" customFormat="1" ht="12.75" x14ac:dyDescent="0.2">
      <c r="B50" s="32" t="s">
        <v>745</v>
      </c>
      <c r="C50" s="33" t="s">
        <v>539</v>
      </c>
      <c r="D50" s="32" t="s">
        <v>540</v>
      </c>
      <c r="E50" s="32" t="s">
        <v>13</v>
      </c>
      <c r="F50" s="32" t="s">
        <v>11</v>
      </c>
      <c r="G50" s="32" t="s">
        <v>20</v>
      </c>
      <c r="H50" s="32" t="s">
        <v>28</v>
      </c>
      <c r="I50" s="32" t="s">
        <v>10</v>
      </c>
      <c r="J50" s="32" t="s">
        <v>17</v>
      </c>
      <c r="K50" s="32" t="s">
        <v>541</v>
      </c>
      <c r="L50" s="34">
        <v>372</v>
      </c>
      <c r="M50" s="150">
        <v>599658.26563499996</v>
      </c>
      <c r="N50" s="35">
        <v>-123026</v>
      </c>
      <c r="O50" s="35">
        <v>108761</v>
      </c>
      <c r="P50" s="31">
        <v>275051.79763499997</v>
      </c>
      <c r="Q50" s="36">
        <v>26747.082252</v>
      </c>
      <c r="R50" s="37">
        <v>0</v>
      </c>
      <c r="S50" s="37">
        <v>0</v>
      </c>
      <c r="T50" s="37">
        <v>744</v>
      </c>
      <c r="U50" s="38">
        <v>744.00401202240459</v>
      </c>
      <c r="V50" s="39">
        <v>27491.086264022404</v>
      </c>
      <c r="W50" s="35">
        <v>302542.88389902236</v>
      </c>
      <c r="X50" s="35">
        <v>0</v>
      </c>
      <c r="Y50" s="34">
        <v>302542.88389902236</v>
      </c>
      <c r="Z50" s="144">
        <v>89384.432859043605</v>
      </c>
      <c r="AA50" s="35">
        <v>71667.405284317399</v>
      </c>
      <c r="AB50" s="35">
        <v>52850.193812772981</v>
      </c>
      <c r="AC50" s="35">
        <v>1559.32</v>
      </c>
      <c r="AD50" s="35">
        <v>592.70759637520007</v>
      </c>
      <c r="AE50" s="35">
        <v>24322.77</v>
      </c>
      <c r="AF50" s="35">
        <v>240376.82955250918</v>
      </c>
      <c r="AG50" s="137">
        <v>0</v>
      </c>
      <c r="AH50" s="35">
        <v>17903.531999999999</v>
      </c>
      <c r="AI50" s="35">
        <v>0</v>
      </c>
      <c r="AJ50" s="35">
        <v>14265</v>
      </c>
      <c r="AK50" s="35">
        <v>14265</v>
      </c>
      <c r="AL50" s="35">
        <v>0</v>
      </c>
      <c r="AM50" s="35">
        <v>3638.5319999999997</v>
      </c>
      <c r="AN50" s="35">
        <v>3638.5319999999997</v>
      </c>
      <c r="AO50" s="35">
        <v>275051.79763499997</v>
      </c>
      <c r="AP50" s="35">
        <v>257148.26563499996</v>
      </c>
      <c r="AQ50" s="35">
        <v>17903.532000000007</v>
      </c>
      <c r="AR50" s="35">
        <v>-123026</v>
      </c>
      <c r="AS50" s="35">
        <v>0</v>
      </c>
    </row>
    <row r="51" spans="2:45" s="1" customFormat="1" ht="12.75" x14ac:dyDescent="0.2">
      <c r="B51" s="32" t="s">
        <v>745</v>
      </c>
      <c r="C51" s="33" t="s">
        <v>383</v>
      </c>
      <c r="D51" s="32" t="s">
        <v>384</v>
      </c>
      <c r="E51" s="32" t="s">
        <v>13</v>
      </c>
      <c r="F51" s="32" t="s">
        <v>11</v>
      </c>
      <c r="G51" s="32" t="s">
        <v>20</v>
      </c>
      <c r="H51" s="32" t="s">
        <v>28</v>
      </c>
      <c r="I51" s="32" t="s">
        <v>10</v>
      </c>
      <c r="J51" s="32" t="s">
        <v>17</v>
      </c>
      <c r="K51" s="32" t="s">
        <v>385</v>
      </c>
      <c r="L51" s="34">
        <v>134</v>
      </c>
      <c r="M51" s="150">
        <v>14079.961186</v>
      </c>
      <c r="N51" s="35">
        <v>-2369</v>
      </c>
      <c r="O51" s="35">
        <v>0</v>
      </c>
      <c r="P51" s="31">
        <v>14429.611304599999</v>
      </c>
      <c r="Q51" s="36">
        <v>608.98176799999999</v>
      </c>
      <c r="R51" s="37">
        <v>0</v>
      </c>
      <c r="S51" s="37">
        <v>0</v>
      </c>
      <c r="T51" s="37">
        <v>268</v>
      </c>
      <c r="U51" s="38">
        <v>268.00144519086615</v>
      </c>
      <c r="V51" s="39">
        <v>876.98321319086608</v>
      </c>
      <c r="W51" s="35">
        <v>15306.594517790865</v>
      </c>
      <c r="X51" s="35">
        <v>0</v>
      </c>
      <c r="Y51" s="34">
        <v>15306.594517790865</v>
      </c>
      <c r="Z51" s="144">
        <v>0</v>
      </c>
      <c r="AA51" s="35">
        <v>1680.1266915328715</v>
      </c>
      <c r="AB51" s="35">
        <v>2181.0382982950719</v>
      </c>
      <c r="AC51" s="35">
        <v>1278.31</v>
      </c>
      <c r="AD51" s="35">
        <v>0</v>
      </c>
      <c r="AE51" s="35">
        <v>167.12</v>
      </c>
      <c r="AF51" s="35">
        <v>5306.5949898279432</v>
      </c>
      <c r="AG51" s="137">
        <v>0</v>
      </c>
      <c r="AH51" s="35">
        <v>2718.6501185999996</v>
      </c>
      <c r="AI51" s="35">
        <v>0</v>
      </c>
      <c r="AJ51" s="35">
        <v>1407.9961186</v>
      </c>
      <c r="AK51" s="35">
        <v>1407.9961186</v>
      </c>
      <c r="AL51" s="35">
        <v>0</v>
      </c>
      <c r="AM51" s="35">
        <v>1310.6539999999998</v>
      </c>
      <c r="AN51" s="35">
        <v>1310.6539999999998</v>
      </c>
      <c r="AO51" s="35">
        <v>14429.611304599999</v>
      </c>
      <c r="AP51" s="35">
        <v>11710.961185999999</v>
      </c>
      <c r="AQ51" s="35">
        <v>2718.6501185999987</v>
      </c>
      <c r="AR51" s="35">
        <v>-2369</v>
      </c>
      <c r="AS51" s="35">
        <v>0</v>
      </c>
    </row>
    <row r="52" spans="2:45" s="1" customFormat="1" ht="12.75" x14ac:dyDescent="0.2">
      <c r="B52" s="32" t="s">
        <v>745</v>
      </c>
      <c r="C52" s="33" t="s">
        <v>455</v>
      </c>
      <c r="D52" s="32" t="s">
        <v>456</v>
      </c>
      <c r="E52" s="32" t="s">
        <v>13</v>
      </c>
      <c r="F52" s="32" t="s">
        <v>11</v>
      </c>
      <c r="G52" s="32" t="s">
        <v>20</v>
      </c>
      <c r="H52" s="32" t="s">
        <v>28</v>
      </c>
      <c r="I52" s="32" t="s">
        <v>10</v>
      </c>
      <c r="J52" s="32" t="s">
        <v>15</v>
      </c>
      <c r="K52" s="32" t="s">
        <v>457</v>
      </c>
      <c r="L52" s="34">
        <v>29178</v>
      </c>
      <c r="M52" s="150">
        <v>3076294.4362960001</v>
      </c>
      <c r="N52" s="35">
        <v>-631040.19999999995</v>
      </c>
      <c r="O52" s="35">
        <v>245124.25720777409</v>
      </c>
      <c r="P52" s="31">
        <v>2516334.236296</v>
      </c>
      <c r="Q52" s="36">
        <v>87922.700844999999</v>
      </c>
      <c r="R52" s="37">
        <v>0</v>
      </c>
      <c r="S52" s="37">
        <v>0</v>
      </c>
      <c r="T52" s="37">
        <v>58356</v>
      </c>
      <c r="U52" s="38">
        <v>58356.314684918601</v>
      </c>
      <c r="V52" s="39">
        <v>146279.0155299186</v>
      </c>
      <c r="W52" s="35">
        <v>2662613.2518259184</v>
      </c>
      <c r="X52" s="35">
        <v>0</v>
      </c>
      <c r="Y52" s="34">
        <v>2662613.2518259184</v>
      </c>
      <c r="Z52" s="144">
        <v>219354.66041156201</v>
      </c>
      <c r="AA52" s="35">
        <v>319483.81433305668</v>
      </c>
      <c r="AB52" s="35">
        <v>321345.03458467009</v>
      </c>
      <c r="AC52" s="35">
        <v>122305.8</v>
      </c>
      <c r="AD52" s="35">
        <v>20532.96</v>
      </c>
      <c r="AE52" s="35">
        <v>19485.59</v>
      </c>
      <c r="AF52" s="35">
        <v>1022507.8593292887</v>
      </c>
      <c r="AG52" s="137">
        <v>576644</v>
      </c>
      <c r="AH52" s="35">
        <v>658726</v>
      </c>
      <c r="AI52" s="35">
        <v>0</v>
      </c>
      <c r="AJ52" s="35">
        <v>82082</v>
      </c>
      <c r="AK52" s="35">
        <v>82082</v>
      </c>
      <c r="AL52" s="35">
        <v>576644</v>
      </c>
      <c r="AM52" s="35">
        <v>576644</v>
      </c>
      <c r="AN52" s="35">
        <v>0</v>
      </c>
      <c r="AO52" s="35">
        <v>2516334.236296</v>
      </c>
      <c r="AP52" s="35">
        <v>2434252.236296</v>
      </c>
      <c r="AQ52" s="35">
        <v>82082</v>
      </c>
      <c r="AR52" s="35">
        <v>-667177</v>
      </c>
      <c r="AS52" s="35">
        <v>36136.800000000047</v>
      </c>
    </row>
    <row r="53" spans="2:45" s="1" customFormat="1" ht="12.75" x14ac:dyDescent="0.2">
      <c r="B53" s="32" t="s">
        <v>745</v>
      </c>
      <c r="C53" s="33" t="s">
        <v>51</v>
      </c>
      <c r="D53" s="32" t="s">
        <v>52</v>
      </c>
      <c r="E53" s="32" t="s">
        <v>13</v>
      </c>
      <c r="F53" s="32" t="s">
        <v>11</v>
      </c>
      <c r="G53" s="32" t="s">
        <v>20</v>
      </c>
      <c r="H53" s="32" t="s">
        <v>28</v>
      </c>
      <c r="I53" s="32" t="s">
        <v>10</v>
      </c>
      <c r="J53" s="32" t="s">
        <v>14</v>
      </c>
      <c r="K53" s="32" t="s">
        <v>53</v>
      </c>
      <c r="L53" s="34">
        <v>9676</v>
      </c>
      <c r="M53" s="150">
        <v>1031092.3664450001</v>
      </c>
      <c r="N53" s="35">
        <v>-443354</v>
      </c>
      <c r="O53" s="35">
        <v>109398.70889603737</v>
      </c>
      <c r="P53" s="31">
        <v>766473.36644500005</v>
      </c>
      <c r="Q53" s="36">
        <v>48112.628588</v>
      </c>
      <c r="R53" s="37">
        <v>0</v>
      </c>
      <c r="S53" s="37">
        <v>16692.692228577842</v>
      </c>
      <c r="T53" s="37">
        <v>2659.3077714221581</v>
      </c>
      <c r="U53" s="38">
        <v>19352.104355722546</v>
      </c>
      <c r="V53" s="39">
        <v>67464.732943722542</v>
      </c>
      <c r="W53" s="35">
        <v>833938.09938872256</v>
      </c>
      <c r="X53" s="35">
        <v>31298.797928577755</v>
      </c>
      <c r="Y53" s="34">
        <v>802639.30146014481</v>
      </c>
      <c r="Z53" s="144">
        <v>0</v>
      </c>
      <c r="AA53" s="35">
        <v>135297.64557568112</v>
      </c>
      <c r="AB53" s="35">
        <v>123933.75784125688</v>
      </c>
      <c r="AC53" s="35">
        <v>40559.01</v>
      </c>
      <c r="AD53" s="35">
        <v>10732.827989024998</v>
      </c>
      <c r="AE53" s="35">
        <v>15475.24</v>
      </c>
      <c r="AF53" s="35">
        <v>325998.48140596296</v>
      </c>
      <c r="AG53" s="137">
        <v>316333</v>
      </c>
      <c r="AH53" s="35">
        <v>316333</v>
      </c>
      <c r="AI53" s="35">
        <v>59448</v>
      </c>
      <c r="AJ53" s="35">
        <v>59448</v>
      </c>
      <c r="AK53" s="35">
        <v>0</v>
      </c>
      <c r="AL53" s="35">
        <v>256885</v>
      </c>
      <c r="AM53" s="35">
        <v>256885</v>
      </c>
      <c r="AN53" s="35">
        <v>0</v>
      </c>
      <c r="AO53" s="35">
        <v>766473.36644500005</v>
      </c>
      <c r="AP53" s="35">
        <v>766473.36644500005</v>
      </c>
      <c r="AQ53" s="35">
        <v>0</v>
      </c>
      <c r="AR53" s="35">
        <v>-443354</v>
      </c>
      <c r="AS53" s="35">
        <v>0</v>
      </c>
    </row>
    <row r="54" spans="2:45" s="1" customFormat="1" ht="12.75" x14ac:dyDescent="0.2">
      <c r="B54" s="32" t="s">
        <v>745</v>
      </c>
      <c r="C54" s="33" t="s">
        <v>606</v>
      </c>
      <c r="D54" s="32" t="s">
        <v>607</v>
      </c>
      <c r="E54" s="32" t="s">
        <v>13</v>
      </c>
      <c r="F54" s="32" t="s">
        <v>11</v>
      </c>
      <c r="G54" s="32" t="s">
        <v>20</v>
      </c>
      <c r="H54" s="32" t="s">
        <v>28</v>
      </c>
      <c r="I54" s="32" t="s">
        <v>10</v>
      </c>
      <c r="J54" s="32" t="s">
        <v>17</v>
      </c>
      <c r="K54" s="32" t="s">
        <v>608</v>
      </c>
      <c r="L54" s="34">
        <v>950</v>
      </c>
      <c r="M54" s="150">
        <v>56558.308656999994</v>
      </c>
      <c r="N54" s="35">
        <v>-73203</v>
      </c>
      <c r="O54" s="35">
        <v>44252.023018489213</v>
      </c>
      <c r="P54" s="31">
        <v>10760.308656999994</v>
      </c>
      <c r="Q54" s="36">
        <v>2201.017648</v>
      </c>
      <c r="R54" s="37">
        <v>0</v>
      </c>
      <c r="S54" s="37">
        <v>331.45318857155587</v>
      </c>
      <c r="T54" s="37">
        <v>26301.029875418637</v>
      </c>
      <c r="U54" s="38">
        <v>26632.626679741184</v>
      </c>
      <c r="V54" s="39">
        <v>28833.644327741185</v>
      </c>
      <c r="W54" s="35">
        <v>39593.952984741176</v>
      </c>
      <c r="X54" s="35">
        <v>32202.192982060769</v>
      </c>
      <c r="Y54" s="34">
        <v>7391.7600026804066</v>
      </c>
      <c r="Z54" s="144">
        <v>0</v>
      </c>
      <c r="AA54" s="35">
        <v>1811.4158193989479</v>
      </c>
      <c r="AB54" s="35">
        <v>5532.5496976131135</v>
      </c>
      <c r="AC54" s="35">
        <v>4152.76</v>
      </c>
      <c r="AD54" s="35">
        <v>2071.4712360480598</v>
      </c>
      <c r="AE54" s="35">
        <v>1304.31</v>
      </c>
      <c r="AF54" s="35">
        <v>14872.506753060121</v>
      </c>
      <c r="AG54" s="137">
        <v>28430</v>
      </c>
      <c r="AH54" s="35">
        <v>29030</v>
      </c>
      <c r="AI54" s="35">
        <v>0</v>
      </c>
      <c r="AJ54" s="35">
        <v>600</v>
      </c>
      <c r="AK54" s="35">
        <v>600</v>
      </c>
      <c r="AL54" s="35">
        <v>28430</v>
      </c>
      <c r="AM54" s="35">
        <v>28430</v>
      </c>
      <c r="AN54" s="35">
        <v>0</v>
      </c>
      <c r="AO54" s="35">
        <v>10760.308656999994</v>
      </c>
      <c r="AP54" s="35">
        <v>10160.308656999994</v>
      </c>
      <c r="AQ54" s="35">
        <v>600</v>
      </c>
      <c r="AR54" s="35">
        <v>-73203</v>
      </c>
      <c r="AS54" s="35">
        <v>0</v>
      </c>
    </row>
    <row r="55" spans="2:45" s="1" customFormat="1" ht="12.75" x14ac:dyDescent="0.2">
      <c r="B55" s="32" t="s">
        <v>745</v>
      </c>
      <c r="C55" s="33" t="s">
        <v>137</v>
      </c>
      <c r="D55" s="32" t="s">
        <v>138</v>
      </c>
      <c r="E55" s="32" t="s">
        <v>13</v>
      </c>
      <c r="F55" s="32" t="s">
        <v>11</v>
      </c>
      <c r="G55" s="32" t="s">
        <v>20</v>
      </c>
      <c r="H55" s="32" t="s">
        <v>28</v>
      </c>
      <c r="I55" s="32" t="s">
        <v>10</v>
      </c>
      <c r="J55" s="32" t="s">
        <v>12</v>
      </c>
      <c r="K55" s="32" t="s">
        <v>139</v>
      </c>
      <c r="L55" s="34">
        <v>4211</v>
      </c>
      <c r="M55" s="150">
        <v>148695.73637399997</v>
      </c>
      <c r="N55" s="35">
        <v>-81412</v>
      </c>
      <c r="O55" s="35">
        <v>66542.426362600003</v>
      </c>
      <c r="P55" s="31">
        <v>129274.40001139996</v>
      </c>
      <c r="Q55" s="36">
        <v>8486.0949479999999</v>
      </c>
      <c r="R55" s="37">
        <v>0</v>
      </c>
      <c r="S55" s="37">
        <v>4292.4815988587916</v>
      </c>
      <c r="T55" s="37">
        <v>4129.5184011412084</v>
      </c>
      <c r="U55" s="38">
        <v>8422.04541566222</v>
      </c>
      <c r="V55" s="39">
        <v>16908.14036366222</v>
      </c>
      <c r="W55" s="35">
        <v>146182.54037506218</v>
      </c>
      <c r="X55" s="35">
        <v>8048.4029978587641</v>
      </c>
      <c r="Y55" s="34">
        <v>138134.13737720341</v>
      </c>
      <c r="Z55" s="144">
        <v>0</v>
      </c>
      <c r="AA55" s="35">
        <v>12178.415872360882</v>
      </c>
      <c r="AB55" s="35">
        <v>36583.602624310595</v>
      </c>
      <c r="AC55" s="35">
        <v>17651.3</v>
      </c>
      <c r="AD55" s="35">
        <v>748.40442399999995</v>
      </c>
      <c r="AE55" s="35">
        <v>596.26</v>
      </c>
      <c r="AF55" s="35">
        <v>67757.982920671464</v>
      </c>
      <c r="AG55" s="137">
        <v>0</v>
      </c>
      <c r="AH55" s="35">
        <v>61990.663637399994</v>
      </c>
      <c r="AI55" s="35">
        <v>0</v>
      </c>
      <c r="AJ55" s="35">
        <v>14869.573637399997</v>
      </c>
      <c r="AK55" s="35">
        <v>14869.573637399997</v>
      </c>
      <c r="AL55" s="35">
        <v>0</v>
      </c>
      <c r="AM55" s="35">
        <v>47121.09</v>
      </c>
      <c r="AN55" s="35">
        <v>47121.09</v>
      </c>
      <c r="AO55" s="35">
        <v>129274.40001139996</v>
      </c>
      <c r="AP55" s="35">
        <v>67283.736373999971</v>
      </c>
      <c r="AQ55" s="35">
        <v>61990.663637399994</v>
      </c>
      <c r="AR55" s="35">
        <v>-81412</v>
      </c>
      <c r="AS55" s="35">
        <v>0</v>
      </c>
    </row>
    <row r="56" spans="2:45" s="1" customFormat="1" ht="12.75" x14ac:dyDescent="0.2">
      <c r="B56" s="32" t="s">
        <v>745</v>
      </c>
      <c r="C56" s="33" t="s">
        <v>207</v>
      </c>
      <c r="D56" s="32" t="s">
        <v>208</v>
      </c>
      <c r="E56" s="32" t="s">
        <v>13</v>
      </c>
      <c r="F56" s="32" t="s">
        <v>11</v>
      </c>
      <c r="G56" s="32" t="s">
        <v>20</v>
      </c>
      <c r="H56" s="32" t="s">
        <v>28</v>
      </c>
      <c r="I56" s="32" t="s">
        <v>10</v>
      </c>
      <c r="J56" s="32" t="s">
        <v>17</v>
      </c>
      <c r="K56" s="32" t="s">
        <v>209</v>
      </c>
      <c r="L56" s="34">
        <v>61</v>
      </c>
      <c r="M56" s="150">
        <v>11038.987872</v>
      </c>
      <c r="N56" s="35">
        <v>20656</v>
      </c>
      <c r="O56" s="35">
        <v>0</v>
      </c>
      <c r="P56" s="31">
        <v>32291.628872000001</v>
      </c>
      <c r="Q56" s="36">
        <v>633.51558199999999</v>
      </c>
      <c r="R56" s="37">
        <v>0</v>
      </c>
      <c r="S56" s="37">
        <v>26.849782857153169</v>
      </c>
      <c r="T56" s="37">
        <v>95.150217142846827</v>
      </c>
      <c r="U56" s="38">
        <v>0</v>
      </c>
      <c r="V56" s="39">
        <v>633.51558199999999</v>
      </c>
      <c r="W56" s="35">
        <v>32925.144454000001</v>
      </c>
      <c r="X56" s="35">
        <v>50.343342857158859</v>
      </c>
      <c r="Y56" s="34">
        <v>32874.801111142842</v>
      </c>
      <c r="Z56" s="144">
        <v>0</v>
      </c>
      <c r="AA56" s="35">
        <v>1401.0414847935488</v>
      </c>
      <c r="AB56" s="35">
        <v>1460.5509801827056</v>
      </c>
      <c r="AC56" s="35">
        <v>600</v>
      </c>
      <c r="AD56" s="35">
        <v>0</v>
      </c>
      <c r="AE56" s="35">
        <v>0</v>
      </c>
      <c r="AF56" s="35">
        <v>3461.5924649762546</v>
      </c>
      <c r="AG56" s="137">
        <v>0</v>
      </c>
      <c r="AH56" s="35">
        <v>596.64099999999996</v>
      </c>
      <c r="AI56" s="35">
        <v>0</v>
      </c>
      <c r="AJ56" s="35">
        <v>0</v>
      </c>
      <c r="AK56" s="35">
        <v>0</v>
      </c>
      <c r="AL56" s="35">
        <v>0</v>
      </c>
      <c r="AM56" s="35">
        <v>596.64099999999996</v>
      </c>
      <c r="AN56" s="35">
        <v>596.64099999999996</v>
      </c>
      <c r="AO56" s="35">
        <v>32291.628872000001</v>
      </c>
      <c r="AP56" s="35">
        <v>31694.987872000002</v>
      </c>
      <c r="AQ56" s="35">
        <v>596.64100000000326</v>
      </c>
      <c r="AR56" s="35">
        <v>20656</v>
      </c>
      <c r="AS56" s="35">
        <v>0</v>
      </c>
    </row>
    <row r="57" spans="2:45" s="1" customFormat="1" ht="12.75" x14ac:dyDescent="0.2">
      <c r="B57" s="32" t="s">
        <v>745</v>
      </c>
      <c r="C57" s="33" t="s">
        <v>242</v>
      </c>
      <c r="D57" s="32" t="s">
        <v>243</v>
      </c>
      <c r="E57" s="32" t="s">
        <v>13</v>
      </c>
      <c r="F57" s="32" t="s">
        <v>11</v>
      </c>
      <c r="G57" s="32" t="s">
        <v>20</v>
      </c>
      <c r="H57" s="32" t="s">
        <v>28</v>
      </c>
      <c r="I57" s="32" t="s">
        <v>10</v>
      </c>
      <c r="J57" s="32" t="s">
        <v>12</v>
      </c>
      <c r="K57" s="32" t="s">
        <v>244</v>
      </c>
      <c r="L57" s="34">
        <v>2635</v>
      </c>
      <c r="M57" s="150">
        <v>121086.26377400001</v>
      </c>
      <c r="N57" s="35">
        <v>-94333</v>
      </c>
      <c r="O57" s="35">
        <v>39483.606153777029</v>
      </c>
      <c r="P57" s="31">
        <v>10332.763774000006</v>
      </c>
      <c r="Q57" s="36">
        <v>8073.8650079999998</v>
      </c>
      <c r="R57" s="37">
        <v>0</v>
      </c>
      <c r="S57" s="37">
        <v>3271.6747040012565</v>
      </c>
      <c r="T57" s="37">
        <v>19817.930788217818</v>
      </c>
      <c r="U57" s="38">
        <v>23089.730002991317</v>
      </c>
      <c r="V57" s="39">
        <v>31163.595010991317</v>
      </c>
      <c r="W57" s="35">
        <v>41496.358784991324</v>
      </c>
      <c r="X57" s="35">
        <v>30074.082807778264</v>
      </c>
      <c r="Y57" s="34">
        <v>11422.275977213059</v>
      </c>
      <c r="Z57" s="144">
        <v>0</v>
      </c>
      <c r="AA57" s="35">
        <v>4844.6954646767708</v>
      </c>
      <c r="AB57" s="35">
        <v>13999.850770737661</v>
      </c>
      <c r="AC57" s="35">
        <v>11045.16</v>
      </c>
      <c r="AD57" s="35">
        <v>567.5</v>
      </c>
      <c r="AE57" s="35">
        <v>893.14</v>
      </c>
      <c r="AF57" s="35">
        <v>31350.346235414432</v>
      </c>
      <c r="AG57" s="137">
        <v>33311</v>
      </c>
      <c r="AH57" s="35">
        <v>37966.5</v>
      </c>
      <c r="AI57" s="35">
        <v>0</v>
      </c>
      <c r="AJ57" s="35">
        <v>4655.5</v>
      </c>
      <c r="AK57" s="35">
        <v>4655.5</v>
      </c>
      <c r="AL57" s="35">
        <v>33311</v>
      </c>
      <c r="AM57" s="35">
        <v>33311</v>
      </c>
      <c r="AN57" s="35">
        <v>0</v>
      </c>
      <c r="AO57" s="35">
        <v>10332.763774000006</v>
      </c>
      <c r="AP57" s="35">
        <v>5677.2637740000064</v>
      </c>
      <c r="AQ57" s="35">
        <v>4655.5</v>
      </c>
      <c r="AR57" s="35">
        <v>-94333</v>
      </c>
      <c r="AS57" s="35">
        <v>0</v>
      </c>
    </row>
    <row r="58" spans="2:45" s="1" customFormat="1" ht="12.75" x14ac:dyDescent="0.2">
      <c r="B58" s="32" t="s">
        <v>745</v>
      </c>
      <c r="C58" s="33" t="s">
        <v>278</v>
      </c>
      <c r="D58" s="32" t="s">
        <v>279</v>
      </c>
      <c r="E58" s="32" t="s">
        <v>13</v>
      </c>
      <c r="F58" s="32" t="s">
        <v>11</v>
      </c>
      <c r="G58" s="32" t="s">
        <v>20</v>
      </c>
      <c r="H58" s="32" t="s">
        <v>28</v>
      </c>
      <c r="I58" s="32" t="s">
        <v>10</v>
      </c>
      <c r="J58" s="32" t="s">
        <v>17</v>
      </c>
      <c r="K58" s="32" t="s">
        <v>280</v>
      </c>
      <c r="L58" s="34">
        <v>503</v>
      </c>
      <c r="M58" s="150">
        <v>50523.791048999999</v>
      </c>
      <c r="N58" s="35">
        <v>27585</v>
      </c>
      <c r="O58" s="35">
        <v>0</v>
      </c>
      <c r="P58" s="31">
        <v>31747.634048999986</v>
      </c>
      <c r="Q58" s="36">
        <v>401.630154</v>
      </c>
      <c r="R58" s="37">
        <v>0</v>
      </c>
      <c r="S58" s="37">
        <v>458.92096685731906</v>
      </c>
      <c r="T58" s="37">
        <v>547.07903314268094</v>
      </c>
      <c r="U58" s="38">
        <v>1006.0054248582512</v>
      </c>
      <c r="V58" s="39">
        <v>1407.6355788582512</v>
      </c>
      <c r="W58" s="35">
        <v>33155.269627858237</v>
      </c>
      <c r="X58" s="35">
        <v>860.4768128573196</v>
      </c>
      <c r="Y58" s="34">
        <v>32294.792815000917</v>
      </c>
      <c r="Z58" s="144">
        <v>0</v>
      </c>
      <c r="AA58" s="35">
        <v>1398.4614044164482</v>
      </c>
      <c r="AB58" s="35">
        <v>7701.6308540020354</v>
      </c>
      <c r="AC58" s="35">
        <v>3771.7999999999997</v>
      </c>
      <c r="AD58" s="35">
        <v>963</v>
      </c>
      <c r="AE58" s="35">
        <v>0</v>
      </c>
      <c r="AF58" s="35">
        <v>13834.892258418484</v>
      </c>
      <c r="AG58" s="137">
        <v>3333</v>
      </c>
      <c r="AH58" s="35">
        <v>4919.8429999999998</v>
      </c>
      <c r="AI58" s="35">
        <v>0</v>
      </c>
      <c r="AJ58" s="35">
        <v>0</v>
      </c>
      <c r="AK58" s="35">
        <v>0</v>
      </c>
      <c r="AL58" s="35">
        <v>3333</v>
      </c>
      <c r="AM58" s="35">
        <v>4919.8429999999998</v>
      </c>
      <c r="AN58" s="35">
        <v>1586.8429999999998</v>
      </c>
      <c r="AO58" s="35">
        <v>31747.634048999986</v>
      </c>
      <c r="AP58" s="35">
        <v>30160.791048999985</v>
      </c>
      <c r="AQ58" s="35">
        <v>1586.8430000000008</v>
      </c>
      <c r="AR58" s="35">
        <v>27585</v>
      </c>
      <c r="AS58" s="35">
        <v>0</v>
      </c>
    </row>
    <row r="59" spans="2:45" s="1" customFormat="1" ht="12.75" x14ac:dyDescent="0.2">
      <c r="B59" s="32" t="s">
        <v>745</v>
      </c>
      <c r="C59" s="33" t="s">
        <v>210</v>
      </c>
      <c r="D59" s="32" t="s">
        <v>211</v>
      </c>
      <c r="E59" s="32" t="s">
        <v>13</v>
      </c>
      <c r="F59" s="32" t="s">
        <v>11</v>
      </c>
      <c r="G59" s="32" t="s">
        <v>20</v>
      </c>
      <c r="H59" s="32" t="s">
        <v>28</v>
      </c>
      <c r="I59" s="32" t="s">
        <v>10</v>
      </c>
      <c r="J59" s="32" t="s">
        <v>12</v>
      </c>
      <c r="K59" s="32" t="s">
        <v>212</v>
      </c>
      <c r="L59" s="34">
        <v>2615</v>
      </c>
      <c r="M59" s="150">
        <v>98330.744093999994</v>
      </c>
      <c r="N59" s="35">
        <v>-87485</v>
      </c>
      <c r="O59" s="35">
        <v>33470.212854702761</v>
      </c>
      <c r="P59" s="31">
        <v>81644.744093999994</v>
      </c>
      <c r="Q59" s="36">
        <v>6146.7509019999998</v>
      </c>
      <c r="R59" s="37">
        <v>0</v>
      </c>
      <c r="S59" s="37">
        <v>2891.3721771439677</v>
      </c>
      <c r="T59" s="37">
        <v>2338.6278228560323</v>
      </c>
      <c r="U59" s="38">
        <v>5230.0282027919029</v>
      </c>
      <c r="V59" s="39">
        <v>11376.779104791902</v>
      </c>
      <c r="W59" s="35">
        <v>93021.523198791896</v>
      </c>
      <c r="X59" s="35">
        <v>5421.3228321439674</v>
      </c>
      <c r="Y59" s="34">
        <v>87600.200366647929</v>
      </c>
      <c r="Z59" s="144">
        <v>0</v>
      </c>
      <c r="AA59" s="35">
        <v>2880.6066551544627</v>
      </c>
      <c r="AB59" s="35">
        <v>18406.236324411257</v>
      </c>
      <c r="AC59" s="35">
        <v>19620.18</v>
      </c>
      <c r="AD59" s="35">
        <v>837.5</v>
      </c>
      <c r="AE59" s="35">
        <v>317.57</v>
      </c>
      <c r="AF59" s="35">
        <v>42062.092979565721</v>
      </c>
      <c r="AG59" s="137">
        <v>88265</v>
      </c>
      <c r="AH59" s="35">
        <v>89373</v>
      </c>
      <c r="AI59" s="35">
        <v>0</v>
      </c>
      <c r="AJ59" s="35">
        <v>1108</v>
      </c>
      <c r="AK59" s="35">
        <v>1108</v>
      </c>
      <c r="AL59" s="35">
        <v>88265</v>
      </c>
      <c r="AM59" s="35">
        <v>88265</v>
      </c>
      <c r="AN59" s="35">
        <v>0</v>
      </c>
      <c r="AO59" s="35">
        <v>81644.744093999994</v>
      </c>
      <c r="AP59" s="35">
        <v>80536.744093999994</v>
      </c>
      <c r="AQ59" s="35">
        <v>1108</v>
      </c>
      <c r="AR59" s="35">
        <v>-87485</v>
      </c>
      <c r="AS59" s="35">
        <v>0</v>
      </c>
    </row>
    <row r="60" spans="2:45" s="1" customFormat="1" ht="12.75" x14ac:dyDescent="0.2">
      <c r="B60" s="32" t="s">
        <v>745</v>
      </c>
      <c r="C60" s="33" t="s">
        <v>618</v>
      </c>
      <c r="D60" s="32" t="s">
        <v>619</v>
      </c>
      <c r="E60" s="32" t="s">
        <v>13</v>
      </c>
      <c r="F60" s="32" t="s">
        <v>11</v>
      </c>
      <c r="G60" s="32" t="s">
        <v>20</v>
      </c>
      <c r="H60" s="32" t="s">
        <v>28</v>
      </c>
      <c r="I60" s="32" t="s">
        <v>10</v>
      </c>
      <c r="J60" s="32" t="s">
        <v>14</v>
      </c>
      <c r="K60" s="32" t="s">
        <v>620</v>
      </c>
      <c r="L60" s="34">
        <v>5746</v>
      </c>
      <c r="M60" s="150">
        <v>168843.65745199998</v>
      </c>
      <c r="N60" s="35">
        <v>32430</v>
      </c>
      <c r="O60" s="35">
        <v>0</v>
      </c>
      <c r="P60" s="31">
        <v>159995.43545200001</v>
      </c>
      <c r="Q60" s="36">
        <v>14107.55855</v>
      </c>
      <c r="R60" s="37">
        <v>0</v>
      </c>
      <c r="S60" s="37">
        <v>8589.0595920032974</v>
      </c>
      <c r="T60" s="37">
        <v>2902.9404079967026</v>
      </c>
      <c r="U60" s="38">
        <v>11492.061970647141</v>
      </c>
      <c r="V60" s="39">
        <v>25599.620520647142</v>
      </c>
      <c r="W60" s="35">
        <v>185595.05597264715</v>
      </c>
      <c r="X60" s="35">
        <v>16104.486735003302</v>
      </c>
      <c r="Y60" s="34">
        <v>169490.56923764385</v>
      </c>
      <c r="Z60" s="144">
        <v>0</v>
      </c>
      <c r="AA60" s="35">
        <v>25315.566944394559</v>
      </c>
      <c r="AB60" s="35">
        <v>34213.331631051631</v>
      </c>
      <c r="AC60" s="35">
        <v>24085.58</v>
      </c>
      <c r="AD60" s="35">
        <v>1289.27</v>
      </c>
      <c r="AE60" s="35">
        <v>2300.7199999999998</v>
      </c>
      <c r="AF60" s="35">
        <v>87204.468575446197</v>
      </c>
      <c r="AG60" s="137">
        <v>46671</v>
      </c>
      <c r="AH60" s="35">
        <v>63165.777999999998</v>
      </c>
      <c r="AI60" s="35">
        <v>0</v>
      </c>
      <c r="AJ60" s="35">
        <v>0</v>
      </c>
      <c r="AK60" s="35">
        <v>0</v>
      </c>
      <c r="AL60" s="35">
        <v>46671</v>
      </c>
      <c r="AM60" s="35">
        <v>63165.777999999998</v>
      </c>
      <c r="AN60" s="35">
        <v>16494.777999999998</v>
      </c>
      <c r="AO60" s="35">
        <v>159995.43545200001</v>
      </c>
      <c r="AP60" s="35">
        <v>143500.65745200001</v>
      </c>
      <c r="AQ60" s="35">
        <v>16494.777999999991</v>
      </c>
      <c r="AR60" s="35">
        <v>32430</v>
      </c>
      <c r="AS60" s="35">
        <v>0</v>
      </c>
    </row>
    <row r="61" spans="2:45" s="1" customFormat="1" ht="12.75" x14ac:dyDescent="0.2">
      <c r="B61" s="32" t="s">
        <v>745</v>
      </c>
      <c r="C61" s="33" t="s">
        <v>431</v>
      </c>
      <c r="D61" s="32" t="s">
        <v>432</v>
      </c>
      <c r="E61" s="32" t="s">
        <v>13</v>
      </c>
      <c r="F61" s="32" t="s">
        <v>11</v>
      </c>
      <c r="G61" s="32" t="s">
        <v>20</v>
      </c>
      <c r="H61" s="32" t="s">
        <v>28</v>
      </c>
      <c r="I61" s="32" t="s">
        <v>10</v>
      </c>
      <c r="J61" s="32" t="s">
        <v>14</v>
      </c>
      <c r="K61" s="32" t="s">
        <v>433</v>
      </c>
      <c r="L61" s="34">
        <v>8906</v>
      </c>
      <c r="M61" s="150">
        <v>1299440.7677449998</v>
      </c>
      <c r="N61" s="35">
        <v>-768900.48</v>
      </c>
      <c r="O61" s="35">
        <v>280686.4766797045</v>
      </c>
      <c r="P61" s="31">
        <v>818965.28774499986</v>
      </c>
      <c r="Q61" s="36">
        <v>69389.361051</v>
      </c>
      <c r="R61" s="37">
        <v>0</v>
      </c>
      <c r="S61" s="37">
        <v>16198.438795434791</v>
      </c>
      <c r="T61" s="37">
        <v>1613.5612045652088</v>
      </c>
      <c r="U61" s="38">
        <v>17812.096051267567</v>
      </c>
      <c r="V61" s="39">
        <v>87201.457102267566</v>
      </c>
      <c r="W61" s="35">
        <v>906166.7448472674</v>
      </c>
      <c r="X61" s="35">
        <v>30372.072741434793</v>
      </c>
      <c r="Y61" s="34">
        <v>875794.67210583261</v>
      </c>
      <c r="Z61" s="144">
        <v>228618.26984725249</v>
      </c>
      <c r="AA61" s="35">
        <v>235031.87870297054</v>
      </c>
      <c r="AB61" s="35">
        <v>236169.25185734162</v>
      </c>
      <c r="AC61" s="35">
        <v>37331.4</v>
      </c>
      <c r="AD61" s="35">
        <v>32318.486915310561</v>
      </c>
      <c r="AE61" s="35">
        <v>42862.15</v>
      </c>
      <c r="AF61" s="35">
        <v>812331.43732287525</v>
      </c>
      <c r="AG61" s="137">
        <v>183425</v>
      </c>
      <c r="AH61" s="35">
        <v>288425</v>
      </c>
      <c r="AI61" s="35">
        <v>0</v>
      </c>
      <c r="AJ61" s="35">
        <v>105000</v>
      </c>
      <c r="AK61" s="35">
        <v>105000</v>
      </c>
      <c r="AL61" s="35">
        <v>183425</v>
      </c>
      <c r="AM61" s="35">
        <v>183425</v>
      </c>
      <c r="AN61" s="35">
        <v>0</v>
      </c>
      <c r="AO61" s="35">
        <v>818965.28774499986</v>
      </c>
      <c r="AP61" s="35">
        <v>713965.28774499986</v>
      </c>
      <c r="AQ61" s="35">
        <v>105000</v>
      </c>
      <c r="AR61" s="35">
        <v>-768900.48</v>
      </c>
      <c r="AS61" s="35">
        <v>0</v>
      </c>
    </row>
    <row r="62" spans="2:45" s="1" customFormat="1" ht="12.75" x14ac:dyDescent="0.2">
      <c r="B62" s="32" t="s">
        <v>745</v>
      </c>
      <c r="C62" s="33" t="s">
        <v>77</v>
      </c>
      <c r="D62" s="32" t="s">
        <v>78</v>
      </c>
      <c r="E62" s="32" t="s">
        <v>13</v>
      </c>
      <c r="F62" s="32" t="s">
        <v>11</v>
      </c>
      <c r="G62" s="32" t="s">
        <v>20</v>
      </c>
      <c r="H62" s="32" t="s">
        <v>28</v>
      </c>
      <c r="I62" s="32" t="s">
        <v>10</v>
      </c>
      <c r="J62" s="32" t="s">
        <v>12</v>
      </c>
      <c r="K62" s="32" t="s">
        <v>79</v>
      </c>
      <c r="L62" s="34">
        <v>1058</v>
      </c>
      <c r="M62" s="150">
        <v>121920.53391799999</v>
      </c>
      <c r="N62" s="35">
        <v>739</v>
      </c>
      <c r="O62" s="35">
        <v>0</v>
      </c>
      <c r="P62" s="31">
        <v>150288.533918</v>
      </c>
      <c r="Q62" s="36">
        <v>2262.9923210000002</v>
      </c>
      <c r="R62" s="37">
        <v>0</v>
      </c>
      <c r="S62" s="37">
        <v>2080.6121211436562</v>
      </c>
      <c r="T62" s="37">
        <v>35.387878856343832</v>
      </c>
      <c r="U62" s="38">
        <v>2116.0114105368389</v>
      </c>
      <c r="V62" s="39">
        <v>4379.003731536839</v>
      </c>
      <c r="W62" s="35">
        <v>154667.53764953685</v>
      </c>
      <c r="X62" s="35">
        <v>3901.1477271436888</v>
      </c>
      <c r="Y62" s="34">
        <v>150766.38992239317</v>
      </c>
      <c r="Z62" s="144">
        <v>0</v>
      </c>
      <c r="AA62" s="35">
        <v>3239.7554647511761</v>
      </c>
      <c r="AB62" s="35">
        <v>13094.738825638524</v>
      </c>
      <c r="AC62" s="35">
        <v>6141.03</v>
      </c>
      <c r="AD62" s="35">
        <v>4859</v>
      </c>
      <c r="AE62" s="35">
        <v>1229.01</v>
      </c>
      <c r="AF62" s="35">
        <v>28563.534290389696</v>
      </c>
      <c r="AG62" s="137">
        <v>51838</v>
      </c>
      <c r="AH62" s="35">
        <v>51838</v>
      </c>
      <c r="AI62" s="35">
        <v>0</v>
      </c>
      <c r="AJ62" s="35">
        <v>0</v>
      </c>
      <c r="AK62" s="35">
        <v>0</v>
      </c>
      <c r="AL62" s="35">
        <v>51838</v>
      </c>
      <c r="AM62" s="35">
        <v>51838</v>
      </c>
      <c r="AN62" s="35">
        <v>0</v>
      </c>
      <c r="AO62" s="35">
        <v>150288.533918</v>
      </c>
      <c r="AP62" s="35">
        <v>150288.533918</v>
      </c>
      <c r="AQ62" s="35">
        <v>0</v>
      </c>
      <c r="AR62" s="35">
        <v>739</v>
      </c>
      <c r="AS62" s="35">
        <v>0</v>
      </c>
    </row>
    <row r="63" spans="2:45" s="1" customFormat="1" ht="12.75" x14ac:dyDescent="0.2">
      <c r="B63" s="32" t="s">
        <v>745</v>
      </c>
      <c r="C63" s="33" t="s">
        <v>452</v>
      </c>
      <c r="D63" s="32" t="s">
        <v>453</v>
      </c>
      <c r="E63" s="32" t="s">
        <v>13</v>
      </c>
      <c r="F63" s="32" t="s">
        <v>11</v>
      </c>
      <c r="G63" s="32" t="s">
        <v>20</v>
      </c>
      <c r="H63" s="32" t="s">
        <v>28</v>
      </c>
      <c r="I63" s="32" t="s">
        <v>10</v>
      </c>
      <c r="J63" s="32" t="s">
        <v>12</v>
      </c>
      <c r="K63" s="32" t="s">
        <v>454</v>
      </c>
      <c r="L63" s="34">
        <v>3068</v>
      </c>
      <c r="M63" s="150">
        <v>176416.84523400001</v>
      </c>
      <c r="N63" s="35">
        <v>-21394.369999999995</v>
      </c>
      <c r="O63" s="35">
        <v>216.00526663400626</v>
      </c>
      <c r="P63" s="31">
        <v>206373.59523400001</v>
      </c>
      <c r="Q63" s="36">
        <v>6319.433411</v>
      </c>
      <c r="R63" s="37">
        <v>0</v>
      </c>
      <c r="S63" s="37">
        <v>3902.5425908586417</v>
      </c>
      <c r="T63" s="37">
        <v>2233.4574091413583</v>
      </c>
      <c r="U63" s="38">
        <v>6136.0330883998304</v>
      </c>
      <c r="V63" s="39">
        <v>12455.46649939983</v>
      </c>
      <c r="W63" s="35">
        <v>218829.06173339984</v>
      </c>
      <c r="X63" s="35">
        <v>7317.2673578586546</v>
      </c>
      <c r="Y63" s="34">
        <v>211511.79437554118</v>
      </c>
      <c r="Z63" s="144">
        <v>0</v>
      </c>
      <c r="AA63" s="35">
        <v>2854.2165995482287</v>
      </c>
      <c r="AB63" s="35">
        <v>39883.392433057852</v>
      </c>
      <c r="AC63" s="35">
        <v>12860.18</v>
      </c>
      <c r="AD63" s="35">
        <v>398.5</v>
      </c>
      <c r="AE63" s="35">
        <v>892.56</v>
      </c>
      <c r="AF63" s="35">
        <v>56888.849032606078</v>
      </c>
      <c r="AG63" s="137">
        <v>0</v>
      </c>
      <c r="AH63" s="35">
        <v>51351.119999999995</v>
      </c>
      <c r="AI63" s="35">
        <v>0</v>
      </c>
      <c r="AJ63" s="35">
        <v>17020.2</v>
      </c>
      <c r="AK63" s="35">
        <v>17020.2</v>
      </c>
      <c r="AL63" s="35">
        <v>0</v>
      </c>
      <c r="AM63" s="35">
        <v>34330.92</v>
      </c>
      <c r="AN63" s="35">
        <v>34330.92</v>
      </c>
      <c r="AO63" s="35">
        <v>206373.59523400001</v>
      </c>
      <c r="AP63" s="35">
        <v>155022.47523400001</v>
      </c>
      <c r="AQ63" s="35">
        <v>51351.119999999995</v>
      </c>
      <c r="AR63" s="35">
        <v>-21394.369999999995</v>
      </c>
      <c r="AS63" s="35">
        <v>0</v>
      </c>
    </row>
    <row r="64" spans="2:45" s="1" customFormat="1" ht="12.75" x14ac:dyDescent="0.2">
      <c r="B64" s="32" t="s">
        <v>745</v>
      </c>
      <c r="C64" s="33" t="s">
        <v>74</v>
      </c>
      <c r="D64" s="32" t="s">
        <v>75</v>
      </c>
      <c r="E64" s="32" t="s">
        <v>13</v>
      </c>
      <c r="F64" s="32" t="s">
        <v>11</v>
      </c>
      <c r="G64" s="32" t="s">
        <v>20</v>
      </c>
      <c r="H64" s="32" t="s">
        <v>28</v>
      </c>
      <c r="I64" s="32" t="s">
        <v>10</v>
      </c>
      <c r="J64" s="32" t="s">
        <v>14</v>
      </c>
      <c r="K64" s="32" t="s">
        <v>76</v>
      </c>
      <c r="L64" s="34">
        <v>7732</v>
      </c>
      <c r="M64" s="150">
        <v>249122.622003</v>
      </c>
      <c r="N64" s="35">
        <v>-20514</v>
      </c>
      <c r="O64" s="35">
        <v>4703.6999999999989</v>
      </c>
      <c r="P64" s="31">
        <v>329416.79800299997</v>
      </c>
      <c r="Q64" s="36">
        <v>22404.208631000001</v>
      </c>
      <c r="R64" s="37">
        <v>0</v>
      </c>
      <c r="S64" s="37">
        <v>11935.488320004584</v>
      </c>
      <c r="T64" s="37">
        <v>3528.5116799954158</v>
      </c>
      <c r="U64" s="38">
        <v>15464.083389669979</v>
      </c>
      <c r="V64" s="39">
        <v>37868.292020669978</v>
      </c>
      <c r="W64" s="35">
        <v>367285.09002366994</v>
      </c>
      <c r="X64" s="35">
        <v>22379.040600004548</v>
      </c>
      <c r="Y64" s="34">
        <v>344906.04942366539</v>
      </c>
      <c r="Z64" s="144">
        <v>0</v>
      </c>
      <c r="AA64" s="35">
        <v>47692.765786534743</v>
      </c>
      <c r="AB64" s="35">
        <v>60740.628334720343</v>
      </c>
      <c r="AC64" s="35">
        <v>32410.32</v>
      </c>
      <c r="AD64" s="35">
        <v>2015.5557282021396</v>
      </c>
      <c r="AE64" s="35">
        <v>2974.99</v>
      </c>
      <c r="AF64" s="35">
        <v>145834.25984945722</v>
      </c>
      <c r="AG64" s="137">
        <v>32238</v>
      </c>
      <c r="AH64" s="35">
        <v>100808.17600000001</v>
      </c>
      <c r="AI64" s="35">
        <v>0</v>
      </c>
      <c r="AJ64" s="35">
        <v>15810.300000000001</v>
      </c>
      <c r="AK64" s="35">
        <v>15810.300000000001</v>
      </c>
      <c r="AL64" s="35">
        <v>32238</v>
      </c>
      <c r="AM64" s="35">
        <v>84997.876000000004</v>
      </c>
      <c r="AN64" s="35">
        <v>52759.876000000004</v>
      </c>
      <c r="AO64" s="35">
        <v>329416.79800299997</v>
      </c>
      <c r="AP64" s="35">
        <v>260846.622003</v>
      </c>
      <c r="AQ64" s="35">
        <v>68570.175999999978</v>
      </c>
      <c r="AR64" s="35">
        <v>-20514</v>
      </c>
      <c r="AS64" s="35">
        <v>0</v>
      </c>
    </row>
    <row r="65" spans="2:45" s="1" customFormat="1" ht="12.75" x14ac:dyDescent="0.2">
      <c r="B65" s="32" t="s">
        <v>745</v>
      </c>
      <c r="C65" s="33" t="s">
        <v>630</v>
      </c>
      <c r="D65" s="32" t="s">
        <v>631</v>
      </c>
      <c r="E65" s="32" t="s">
        <v>13</v>
      </c>
      <c r="F65" s="32" t="s">
        <v>11</v>
      </c>
      <c r="G65" s="32" t="s">
        <v>20</v>
      </c>
      <c r="H65" s="32" t="s">
        <v>28</v>
      </c>
      <c r="I65" s="32" t="s">
        <v>10</v>
      </c>
      <c r="J65" s="32" t="s">
        <v>16</v>
      </c>
      <c r="K65" s="32" t="s">
        <v>632</v>
      </c>
      <c r="L65" s="34">
        <v>18149</v>
      </c>
      <c r="M65" s="150">
        <v>2243459.9545490001</v>
      </c>
      <c r="N65" s="35">
        <v>-1531388</v>
      </c>
      <c r="O65" s="35">
        <v>919573.65904012125</v>
      </c>
      <c r="P65" s="31">
        <v>873431.15454900009</v>
      </c>
      <c r="Q65" s="36">
        <v>93158.397897000003</v>
      </c>
      <c r="R65" s="37">
        <v>0</v>
      </c>
      <c r="S65" s="37">
        <v>20341.701950864954</v>
      </c>
      <c r="T65" s="37">
        <v>15956.298049135046</v>
      </c>
      <c r="U65" s="38">
        <v>36298.195737082315</v>
      </c>
      <c r="V65" s="39">
        <v>129456.59363408232</v>
      </c>
      <c r="W65" s="35">
        <v>1002887.7481830824</v>
      </c>
      <c r="X65" s="35">
        <v>38140.691157865105</v>
      </c>
      <c r="Y65" s="34">
        <v>964747.05702521733</v>
      </c>
      <c r="Z65" s="144">
        <v>76793.480566569138</v>
      </c>
      <c r="AA65" s="35">
        <v>265780.25041667558</v>
      </c>
      <c r="AB65" s="35">
        <v>211582.09478104685</v>
      </c>
      <c r="AC65" s="35">
        <v>76075.399999999994</v>
      </c>
      <c r="AD65" s="35">
        <v>5082.4170776213205</v>
      </c>
      <c r="AE65" s="35">
        <v>14115.99</v>
      </c>
      <c r="AF65" s="35">
        <v>649429.63284191291</v>
      </c>
      <c r="AG65" s="137">
        <v>522232</v>
      </c>
      <c r="AH65" s="35">
        <v>617162.19999999995</v>
      </c>
      <c r="AI65" s="35">
        <v>0</v>
      </c>
      <c r="AJ65" s="35">
        <v>94930.200000000012</v>
      </c>
      <c r="AK65" s="35">
        <v>94930.200000000012</v>
      </c>
      <c r="AL65" s="35">
        <v>522232</v>
      </c>
      <c r="AM65" s="35">
        <v>522232</v>
      </c>
      <c r="AN65" s="35">
        <v>0</v>
      </c>
      <c r="AO65" s="35">
        <v>873431.15454900009</v>
      </c>
      <c r="AP65" s="35">
        <v>778500.95454900013</v>
      </c>
      <c r="AQ65" s="35">
        <v>94930.199999999953</v>
      </c>
      <c r="AR65" s="35">
        <v>-1531388</v>
      </c>
      <c r="AS65" s="35">
        <v>0</v>
      </c>
    </row>
    <row r="66" spans="2:45" s="1" customFormat="1" ht="12.75" x14ac:dyDescent="0.2">
      <c r="B66" s="32" t="s">
        <v>745</v>
      </c>
      <c r="C66" s="33" t="s">
        <v>26</v>
      </c>
      <c r="D66" s="32" t="s">
        <v>27</v>
      </c>
      <c r="E66" s="32" t="s">
        <v>13</v>
      </c>
      <c r="F66" s="32" t="s">
        <v>11</v>
      </c>
      <c r="G66" s="32" t="s">
        <v>20</v>
      </c>
      <c r="H66" s="32" t="s">
        <v>28</v>
      </c>
      <c r="I66" s="32" t="s">
        <v>10</v>
      </c>
      <c r="J66" s="32" t="s">
        <v>12</v>
      </c>
      <c r="K66" s="32" t="s">
        <v>29</v>
      </c>
      <c r="L66" s="34">
        <v>4056</v>
      </c>
      <c r="M66" s="150">
        <v>215018.78096800001</v>
      </c>
      <c r="N66" s="35">
        <v>-24258</v>
      </c>
      <c r="O66" s="35">
        <v>2756.1219031999972</v>
      </c>
      <c r="P66" s="31">
        <v>146785.29906480003</v>
      </c>
      <c r="Q66" s="36">
        <v>13113.768413</v>
      </c>
      <c r="R66" s="37">
        <v>0</v>
      </c>
      <c r="S66" s="37">
        <v>9187.3776514320998</v>
      </c>
      <c r="T66" s="37">
        <v>-58.115930592097357</v>
      </c>
      <c r="U66" s="38">
        <v>9129.3109504133354</v>
      </c>
      <c r="V66" s="39">
        <v>22243.079363413337</v>
      </c>
      <c r="W66" s="35">
        <v>169028.37842821336</v>
      </c>
      <c r="X66" s="35">
        <v>17226.333096432092</v>
      </c>
      <c r="Y66" s="34">
        <v>151802.04533178126</v>
      </c>
      <c r="Z66" s="144">
        <v>0</v>
      </c>
      <c r="AA66" s="35">
        <v>8029.1603511464127</v>
      </c>
      <c r="AB66" s="35">
        <v>37692.105155986079</v>
      </c>
      <c r="AC66" s="35">
        <v>17001.59</v>
      </c>
      <c r="AD66" s="35">
        <v>6017.5</v>
      </c>
      <c r="AE66" s="35">
        <v>1012.73</v>
      </c>
      <c r="AF66" s="35">
        <v>69753.085507132491</v>
      </c>
      <c r="AG66" s="137">
        <v>8858</v>
      </c>
      <c r="AH66" s="35">
        <v>66888.518096800006</v>
      </c>
      <c r="AI66" s="35">
        <v>0</v>
      </c>
      <c r="AJ66" s="35">
        <v>21501.878096800003</v>
      </c>
      <c r="AK66" s="35">
        <v>21501.878096800003</v>
      </c>
      <c r="AL66" s="35">
        <v>8858</v>
      </c>
      <c r="AM66" s="35">
        <v>45386.64</v>
      </c>
      <c r="AN66" s="35">
        <v>36528.639999999999</v>
      </c>
      <c r="AO66" s="35">
        <v>146785.29906480003</v>
      </c>
      <c r="AP66" s="35">
        <v>88754.780968000021</v>
      </c>
      <c r="AQ66" s="35">
        <v>58030.51809680002</v>
      </c>
      <c r="AR66" s="35">
        <v>-24258</v>
      </c>
      <c r="AS66" s="35">
        <v>0</v>
      </c>
    </row>
    <row r="67" spans="2:45" s="1" customFormat="1" ht="12.75" x14ac:dyDescent="0.2">
      <c r="B67" s="32" t="s">
        <v>745</v>
      </c>
      <c r="C67" s="33" t="s">
        <v>624</v>
      </c>
      <c r="D67" s="32" t="s">
        <v>625</v>
      </c>
      <c r="E67" s="32" t="s">
        <v>13</v>
      </c>
      <c r="F67" s="32" t="s">
        <v>11</v>
      </c>
      <c r="G67" s="32" t="s">
        <v>20</v>
      </c>
      <c r="H67" s="32" t="s">
        <v>28</v>
      </c>
      <c r="I67" s="32" t="s">
        <v>10</v>
      </c>
      <c r="J67" s="32" t="s">
        <v>17</v>
      </c>
      <c r="K67" s="32" t="s">
        <v>626</v>
      </c>
      <c r="L67" s="34">
        <v>516</v>
      </c>
      <c r="M67" s="150">
        <v>42830.116597</v>
      </c>
      <c r="N67" s="35">
        <v>8970</v>
      </c>
      <c r="O67" s="35">
        <v>0</v>
      </c>
      <c r="P67" s="31">
        <v>23785.112596999999</v>
      </c>
      <c r="Q67" s="36">
        <v>440.55880999999999</v>
      </c>
      <c r="R67" s="37">
        <v>0</v>
      </c>
      <c r="S67" s="37">
        <v>503.40262857162196</v>
      </c>
      <c r="T67" s="37">
        <v>528.59737142837798</v>
      </c>
      <c r="U67" s="38">
        <v>1032.0055650633353</v>
      </c>
      <c r="V67" s="39">
        <v>1472.5643750633353</v>
      </c>
      <c r="W67" s="35">
        <v>25257.676972063335</v>
      </c>
      <c r="X67" s="35">
        <v>943.87992857161953</v>
      </c>
      <c r="Y67" s="34">
        <v>24313.797043491715</v>
      </c>
      <c r="Z67" s="144">
        <v>0</v>
      </c>
      <c r="AA67" s="35">
        <v>1470.6552397106109</v>
      </c>
      <c r="AB67" s="35">
        <v>4506.4203535010492</v>
      </c>
      <c r="AC67" s="35">
        <v>2162.92</v>
      </c>
      <c r="AD67" s="35">
        <v>276</v>
      </c>
      <c r="AE67" s="35">
        <v>472.92</v>
      </c>
      <c r="AF67" s="35">
        <v>8888.915593211661</v>
      </c>
      <c r="AG67" s="137">
        <v>3824</v>
      </c>
      <c r="AH67" s="35">
        <v>5046.9959999999992</v>
      </c>
      <c r="AI67" s="35">
        <v>0</v>
      </c>
      <c r="AJ67" s="35">
        <v>0</v>
      </c>
      <c r="AK67" s="35">
        <v>0</v>
      </c>
      <c r="AL67" s="35">
        <v>3824</v>
      </c>
      <c r="AM67" s="35">
        <v>5046.9959999999992</v>
      </c>
      <c r="AN67" s="35">
        <v>1222.9959999999992</v>
      </c>
      <c r="AO67" s="35">
        <v>23785.112596999999</v>
      </c>
      <c r="AP67" s="35">
        <v>22562.116597</v>
      </c>
      <c r="AQ67" s="35">
        <v>1222.9959999999992</v>
      </c>
      <c r="AR67" s="35">
        <v>8970</v>
      </c>
      <c r="AS67" s="35">
        <v>0</v>
      </c>
    </row>
    <row r="68" spans="2:45" s="1" customFormat="1" ht="12.75" x14ac:dyDescent="0.2">
      <c r="B68" s="32" t="s">
        <v>745</v>
      </c>
      <c r="C68" s="33" t="s">
        <v>34</v>
      </c>
      <c r="D68" s="32" t="s">
        <v>35</v>
      </c>
      <c r="E68" s="32" t="s">
        <v>13</v>
      </c>
      <c r="F68" s="32" t="s">
        <v>11</v>
      </c>
      <c r="G68" s="32" t="s">
        <v>20</v>
      </c>
      <c r="H68" s="32" t="s">
        <v>28</v>
      </c>
      <c r="I68" s="32" t="s">
        <v>10</v>
      </c>
      <c r="J68" s="32" t="s">
        <v>12</v>
      </c>
      <c r="K68" s="32" t="s">
        <v>36</v>
      </c>
      <c r="L68" s="34">
        <v>2215</v>
      </c>
      <c r="M68" s="150">
        <v>276636.34869899997</v>
      </c>
      <c r="N68" s="35">
        <v>78135</v>
      </c>
      <c r="O68" s="35">
        <v>0</v>
      </c>
      <c r="P68" s="31">
        <v>379557.19869899994</v>
      </c>
      <c r="Q68" s="36">
        <v>8012.5976719999999</v>
      </c>
      <c r="R68" s="37">
        <v>0</v>
      </c>
      <c r="S68" s="37">
        <v>1333.5713211433692</v>
      </c>
      <c r="T68" s="37">
        <v>3096.4286788566305</v>
      </c>
      <c r="U68" s="38">
        <v>4430.0238887893174</v>
      </c>
      <c r="V68" s="39">
        <v>12442.621560789317</v>
      </c>
      <c r="W68" s="35">
        <v>391999.82025978924</v>
      </c>
      <c r="X68" s="35">
        <v>2500.446227143344</v>
      </c>
      <c r="Y68" s="34">
        <v>389499.37403264589</v>
      </c>
      <c r="Z68" s="144">
        <v>0</v>
      </c>
      <c r="AA68" s="35">
        <v>5446.2316765473688</v>
      </c>
      <c r="AB68" s="35">
        <v>16140.322180944495</v>
      </c>
      <c r="AC68" s="35">
        <v>9284.64</v>
      </c>
      <c r="AD68" s="35">
        <v>772.5</v>
      </c>
      <c r="AE68" s="35">
        <v>240.17</v>
      </c>
      <c r="AF68" s="35">
        <v>31883.863857491862</v>
      </c>
      <c r="AG68" s="137">
        <v>0</v>
      </c>
      <c r="AH68" s="35">
        <v>24785.85</v>
      </c>
      <c r="AI68" s="35">
        <v>0</v>
      </c>
      <c r="AJ68" s="35">
        <v>0</v>
      </c>
      <c r="AK68" s="35">
        <v>0</v>
      </c>
      <c r="AL68" s="35">
        <v>0</v>
      </c>
      <c r="AM68" s="35">
        <v>24785.85</v>
      </c>
      <c r="AN68" s="35">
        <v>24785.85</v>
      </c>
      <c r="AO68" s="35">
        <v>379557.19869899994</v>
      </c>
      <c r="AP68" s="35">
        <v>354771.34869899997</v>
      </c>
      <c r="AQ68" s="35">
        <v>24785.849999999977</v>
      </c>
      <c r="AR68" s="35">
        <v>78135</v>
      </c>
      <c r="AS68" s="35">
        <v>0</v>
      </c>
    </row>
    <row r="69" spans="2:45" s="1" customFormat="1" ht="12.75" x14ac:dyDescent="0.2">
      <c r="B69" s="32" t="s">
        <v>745</v>
      </c>
      <c r="C69" s="33" t="s">
        <v>101</v>
      </c>
      <c r="D69" s="32" t="s">
        <v>102</v>
      </c>
      <c r="E69" s="32" t="s">
        <v>13</v>
      </c>
      <c r="F69" s="32" t="s">
        <v>11</v>
      </c>
      <c r="G69" s="32" t="s">
        <v>20</v>
      </c>
      <c r="H69" s="32" t="s">
        <v>28</v>
      </c>
      <c r="I69" s="32" t="s">
        <v>10</v>
      </c>
      <c r="J69" s="32" t="s">
        <v>17</v>
      </c>
      <c r="K69" s="32" t="s">
        <v>103</v>
      </c>
      <c r="L69" s="34">
        <v>588</v>
      </c>
      <c r="M69" s="150">
        <v>20939.084209000001</v>
      </c>
      <c r="N69" s="35">
        <v>3245</v>
      </c>
      <c r="O69" s="35">
        <v>0</v>
      </c>
      <c r="P69" s="31">
        <v>36046.084209000001</v>
      </c>
      <c r="Q69" s="36">
        <v>680.37643200000002</v>
      </c>
      <c r="R69" s="37">
        <v>0</v>
      </c>
      <c r="S69" s="37">
        <v>191.68538514293078</v>
      </c>
      <c r="T69" s="37">
        <v>984.31461485706927</v>
      </c>
      <c r="U69" s="38">
        <v>1176.0063415838006</v>
      </c>
      <c r="V69" s="39">
        <v>1856.3827735838006</v>
      </c>
      <c r="W69" s="35">
        <v>37902.466982583799</v>
      </c>
      <c r="X69" s="35">
        <v>359.41009714293614</v>
      </c>
      <c r="Y69" s="34">
        <v>37543.056885440863</v>
      </c>
      <c r="Z69" s="144">
        <v>0</v>
      </c>
      <c r="AA69" s="35">
        <v>862.08566887847678</v>
      </c>
      <c r="AB69" s="35">
        <v>5915.7582195794112</v>
      </c>
      <c r="AC69" s="35">
        <v>5663.8600000000006</v>
      </c>
      <c r="AD69" s="35">
        <v>0</v>
      </c>
      <c r="AE69" s="35">
        <v>0</v>
      </c>
      <c r="AF69" s="35">
        <v>12441.703888457889</v>
      </c>
      <c r="AG69" s="137">
        <v>11862</v>
      </c>
      <c r="AH69" s="35">
        <v>11862</v>
      </c>
      <c r="AI69" s="35">
        <v>1639</v>
      </c>
      <c r="AJ69" s="35">
        <v>1639</v>
      </c>
      <c r="AK69" s="35">
        <v>0</v>
      </c>
      <c r="AL69" s="35">
        <v>10223</v>
      </c>
      <c r="AM69" s="35">
        <v>10223</v>
      </c>
      <c r="AN69" s="35">
        <v>0</v>
      </c>
      <c r="AO69" s="35">
        <v>36046.084209000001</v>
      </c>
      <c r="AP69" s="35">
        <v>36046.084209000001</v>
      </c>
      <c r="AQ69" s="35">
        <v>0</v>
      </c>
      <c r="AR69" s="35">
        <v>3245</v>
      </c>
      <c r="AS69" s="35">
        <v>0</v>
      </c>
    </row>
    <row r="70" spans="2:45" s="1" customFormat="1" ht="12.75" x14ac:dyDescent="0.2">
      <c r="B70" s="32" t="s">
        <v>745</v>
      </c>
      <c r="C70" s="33" t="s">
        <v>171</v>
      </c>
      <c r="D70" s="32" t="s">
        <v>172</v>
      </c>
      <c r="E70" s="32" t="s">
        <v>13</v>
      </c>
      <c r="F70" s="32" t="s">
        <v>11</v>
      </c>
      <c r="G70" s="32" t="s">
        <v>20</v>
      </c>
      <c r="H70" s="32" t="s">
        <v>28</v>
      </c>
      <c r="I70" s="32" t="s">
        <v>10</v>
      </c>
      <c r="J70" s="32" t="s">
        <v>12</v>
      </c>
      <c r="K70" s="32" t="s">
        <v>173</v>
      </c>
      <c r="L70" s="34">
        <v>2164</v>
      </c>
      <c r="M70" s="150">
        <v>101067.34219000001</v>
      </c>
      <c r="N70" s="35">
        <v>-75357</v>
      </c>
      <c r="O70" s="35">
        <v>36112.363634115369</v>
      </c>
      <c r="P70" s="31">
        <v>98311.142190000013</v>
      </c>
      <c r="Q70" s="36">
        <v>3070.0199069999999</v>
      </c>
      <c r="R70" s="37">
        <v>0</v>
      </c>
      <c r="S70" s="37">
        <v>2269.431923429443</v>
      </c>
      <c r="T70" s="37">
        <v>2058.568076570557</v>
      </c>
      <c r="U70" s="38">
        <v>4328.0233387539874</v>
      </c>
      <c r="V70" s="39">
        <v>7398.0432457539873</v>
      </c>
      <c r="W70" s="35">
        <v>105709.185435754</v>
      </c>
      <c r="X70" s="35">
        <v>4255.1848564294341</v>
      </c>
      <c r="Y70" s="34">
        <v>101454.00057932457</v>
      </c>
      <c r="Z70" s="144">
        <v>0</v>
      </c>
      <c r="AA70" s="35">
        <v>5229.1100359342181</v>
      </c>
      <c r="AB70" s="35">
        <v>10920.286886572821</v>
      </c>
      <c r="AC70" s="35">
        <v>10748.490000000002</v>
      </c>
      <c r="AD70" s="35">
        <v>0</v>
      </c>
      <c r="AE70" s="35">
        <v>0</v>
      </c>
      <c r="AF70" s="35">
        <v>26897.886922507041</v>
      </c>
      <c r="AG70" s="137">
        <v>96267</v>
      </c>
      <c r="AH70" s="35">
        <v>98238.8</v>
      </c>
      <c r="AI70" s="35">
        <v>3385</v>
      </c>
      <c r="AJ70" s="35">
        <v>5356.8</v>
      </c>
      <c r="AK70" s="35">
        <v>1971.8000000000002</v>
      </c>
      <c r="AL70" s="35">
        <v>92882</v>
      </c>
      <c r="AM70" s="35">
        <v>92882</v>
      </c>
      <c r="AN70" s="35">
        <v>0</v>
      </c>
      <c r="AO70" s="35">
        <v>98311.142190000013</v>
      </c>
      <c r="AP70" s="35">
        <v>96339.34219000001</v>
      </c>
      <c r="AQ70" s="35">
        <v>1971.8000000000029</v>
      </c>
      <c r="AR70" s="35">
        <v>-75357</v>
      </c>
      <c r="AS70" s="35">
        <v>0</v>
      </c>
    </row>
    <row r="71" spans="2:45" s="1" customFormat="1" ht="12.75" x14ac:dyDescent="0.2">
      <c r="B71" s="32" t="s">
        <v>745</v>
      </c>
      <c r="C71" s="33" t="s">
        <v>524</v>
      </c>
      <c r="D71" s="32" t="s">
        <v>525</v>
      </c>
      <c r="E71" s="32" t="s">
        <v>13</v>
      </c>
      <c r="F71" s="32" t="s">
        <v>11</v>
      </c>
      <c r="G71" s="32" t="s">
        <v>20</v>
      </c>
      <c r="H71" s="32" t="s">
        <v>28</v>
      </c>
      <c r="I71" s="32" t="s">
        <v>10</v>
      </c>
      <c r="J71" s="32" t="s">
        <v>17</v>
      </c>
      <c r="K71" s="32" t="s">
        <v>526</v>
      </c>
      <c r="L71" s="34">
        <v>763</v>
      </c>
      <c r="M71" s="150">
        <v>34221.530524000002</v>
      </c>
      <c r="N71" s="35">
        <v>827</v>
      </c>
      <c r="O71" s="35">
        <v>0</v>
      </c>
      <c r="P71" s="31">
        <v>28446.530524000002</v>
      </c>
      <c r="Q71" s="36">
        <v>1629.101809</v>
      </c>
      <c r="R71" s="37">
        <v>0</v>
      </c>
      <c r="S71" s="37">
        <v>1179.7528285718815</v>
      </c>
      <c r="T71" s="37">
        <v>346.24717142811846</v>
      </c>
      <c r="U71" s="38">
        <v>1526.0082289599318</v>
      </c>
      <c r="V71" s="39">
        <v>3155.110037959932</v>
      </c>
      <c r="W71" s="35">
        <v>31601.640561959932</v>
      </c>
      <c r="X71" s="35">
        <v>2212.0365535718811</v>
      </c>
      <c r="Y71" s="34">
        <v>29389.604008388051</v>
      </c>
      <c r="Z71" s="144">
        <v>0</v>
      </c>
      <c r="AA71" s="35">
        <v>3434.934033461564</v>
      </c>
      <c r="AB71" s="35">
        <v>7121.2129125045576</v>
      </c>
      <c r="AC71" s="35">
        <v>3198.28</v>
      </c>
      <c r="AD71" s="35">
        <v>648.0529874125001</v>
      </c>
      <c r="AE71" s="35">
        <v>204.5</v>
      </c>
      <c r="AF71" s="35">
        <v>14606.979933378623</v>
      </c>
      <c r="AG71" s="137">
        <v>9481</v>
      </c>
      <c r="AH71" s="35">
        <v>9481</v>
      </c>
      <c r="AI71" s="35">
        <v>0</v>
      </c>
      <c r="AJ71" s="35">
        <v>0</v>
      </c>
      <c r="AK71" s="35">
        <v>0</v>
      </c>
      <c r="AL71" s="35">
        <v>9481</v>
      </c>
      <c r="AM71" s="35">
        <v>9481</v>
      </c>
      <c r="AN71" s="35">
        <v>0</v>
      </c>
      <c r="AO71" s="35">
        <v>28446.530524000002</v>
      </c>
      <c r="AP71" s="35">
        <v>28446.530524000002</v>
      </c>
      <c r="AQ71" s="35">
        <v>0</v>
      </c>
      <c r="AR71" s="35">
        <v>827</v>
      </c>
      <c r="AS71" s="35">
        <v>0</v>
      </c>
    </row>
    <row r="72" spans="2:45" s="1" customFormat="1" ht="12.75" x14ac:dyDescent="0.2">
      <c r="B72" s="32" t="s">
        <v>745</v>
      </c>
      <c r="C72" s="33" t="s">
        <v>125</v>
      </c>
      <c r="D72" s="32" t="s">
        <v>126</v>
      </c>
      <c r="E72" s="32" t="s">
        <v>13</v>
      </c>
      <c r="F72" s="32" t="s">
        <v>11</v>
      </c>
      <c r="G72" s="32" t="s">
        <v>20</v>
      </c>
      <c r="H72" s="32" t="s">
        <v>28</v>
      </c>
      <c r="I72" s="32" t="s">
        <v>10</v>
      </c>
      <c r="J72" s="32" t="s">
        <v>17</v>
      </c>
      <c r="K72" s="32" t="s">
        <v>127</v>
      </c>
      <c r="L72" s="34">
        <v>372</v>
      </c>
      <c r="M72" s="150">
        <v>48406.697820000001</v>
      </c>
      <c r="N72" s="35">
        <v>6346</v>
      </c>
      <c r="O72" s="35">
        <v>0</v>
      </c>
      <c r="P72" s="31">
        <v>58391.229820000008</v>
      </c>
      <c r="Q72" s="36">
        <v>1958.325889</v>
      </c>
      <c r="R72" s="37">
        <v>0</v>
      </c>
      <c r="S72" s="37">
        <v>120.96485828576074</v>
      </c>
      <c r="T72" s="37">
        <v>623.03514171423922</v>
      </c>
      <c r="U72" s="38">
        <v>744.00401202240459</v>
      </c>
      <c r="V72" s="39">
        <v>2702.3299010224046</v>
      </c>
      <c r="W72" s="35">
        <v>61093.559721022415</v>
      </c>
      <c r="X72" s="35">
        <v>226.80910928576486</v>
      </c>
      <c r="Y72" s="34">
        <v>60866.75061173665</v>
      </c>
      <c r="Z72" s="144">
        <v>0</v>
      </c>
      <c r="AA72" s="35">
        <v>9198.5589781565359</v>
      </c>
      <c r="AB72" s="35">
        <v>3938.4283056522181</v>
      </c>
      <c r="AC72" s="35">
        <v>1559.32</v>
      </c>
      <c r="AD72" s="35">
        <v>185</v>
      </c>
      <c r="AE72" s="35">
        <v>261</v>
      </c>
      <c r="AF72" s="35">
        <v>15142.307283808754</v>
      </c>
      <c r="AG72" s="137">
        <v>0</v>
      </c>
      <c r="AH72" s="35">
        <v>3638.5319999999997</v>
      </c>
      <c r="AI72" s="35">
        <v>0</v>
      </c>
      <c r="AJ72" s="35">
        <v>0</v>
      </c>
      <c r="AK72" s="35">
        <v>0</v>
      </c>
      <c r="AL72" s="35">
        <v>0</v>
      </c>
      <c r="AM72" s="35">
        <v>3638.5319999999997</v>
      </c>
      <c r="AN72" s="35">
        <v>3638.5319999999997</v>
      </c>
      <c r="AO72" s="35">
        <v>58391.229820000008</v>
      </c>
      <c r="AP72" s="35">
        <v>54752.697820000009</v>
      </c>
      <c r="AQ72" s="35">
        <v>3638.5319999999992</v>
      </c>
      <c r="AR72" s="35">
        <v>6346</v>
      </c>
      <c r="AS72" s="35">
        <v>0</v>
      </c>
    </row>
    <row r="73" spans="2:45" s="1" customFormat="1" ht="12.75" x14ac:dyDescent="0.2">
      <c r="B73" s="32" t="s">
        <v>745</v>
      </c>
      <c r="C73" s="33" t="s">
        <v>410</v>
      </c>
      <c r="D73" s="32" t="s">
        <v>411</v>
      </c>
      <c r="E73" s="32" t="s">
        <v>13</v>
      </c>
      <c r="F73" s="32" t="s">
        <v>11</v>
      </c>
      <c r="G73" s="32" t="s">
        <v>20</v>
      </c>
      <c r="H73" s="32" t="s">
        <v>28</v>
      </c>
      <c r="I73" s="32" t="s">
        <v>10</v>
      </c>
      <c r="J73" s="32" t="s">
        <v>12</v>
      </c>
      <c r="K73" s="32" t="s">
        <v>412</v>
      </c>
      <c r="L73" s="34">
        <v>2369</v>
      </c>
      <c r="M73" s="150">
        <v>314258.31718200003</v>
      </c>
      <c r="N73" s="35">
        <v>380496</v>
      </c>
      <c r="O73" s="35">
        <v>0</v>
      </c>
      <c r="P73" s="31">
        <v>621325.42718200001</v>
      </c>
      <c r="Q73" s="36">
        <v>5370.0087700000004</v>
      </c>
      <c r="R73" s="37">
        <v>0</v>
      </c>
      <c r="S73" s="37">
        <v>3924.0998685729351</v>
      </c>
      <c r="T73" s="37">
        <v>813.90013142706493</v>
      </c>
      <c r="U73" s="38">
        <v>4738.0255496803129</v>
      </c>
      <c r="V73" s="39">
        <v>10108.034319680313</v>
      </c>
      <c r="W73" s="35">
        <v>631433.46150168031</v>
      </c>
      <c r="X73" s="35">
        <v>7357.6872535728617</v>
      </c>
      <c r="Y73" s="34">
        <v>624075.77424810745</v>
      </c>
      <c r="Z73" s="144">
        <v>29029.151209103431</v>
      </c>
      <c r="AA73" s="35">
        <v>21729.138273644305</v>
      </c>
      <c r="AB73" s="35">
        <v>24778.526961406697</v>
      </c>
      <c r="AC73" s="35">
        <v>9930.17</v>
      </c>
      <c r="AD73" s="35">
        <v>838</v>
      </c>
      <c r="AE73" s="35">
        <v>2125.79</v>
      </c>
      <c r="AF73" s="35">
        <v>88430.776444154428</v>
      </c>
      <c r="AG73" s="137">
        <v>0</v>
      </c>
      <c r="AH73" s="35">
        <v>26509.11</v>
      </c>
      <c r="AI73" s="35">
        <v>0</v>
      </c>
      <c r="AJ73" s="35">
        <v>0</v>
      </c>
      <c r="AK73" s="35">
        <v>0</v>
      </c>
      <c r="AL73" s="35">
        <v>0</v>
      </c>
      <c r="AM73" s="35">
        <v>26509.11</v>
      </c>
      <c r="AN73" s="35">
        <v>26509.11</v>
      </c>
      <c r="AO73" s="35">
        <v>621325.42718200001</v>
      </c>
      <c r="AP73" s="35">
        <v>594816.31718200003</v>
      </c>
      <c r="AQ73" s="35">
        <v>26509.109999999986</v>
      </c>
      <c r="AR73" s="35">
        <v>242764</v>
      </c>
      <c r="AS73" s="35">
        <v>137732</v>
      </c>
    </row>
    <row r="74" spans="2:45" s="1" customFormat="1" ht="12.75" x14ac:dyDescent="0.2">
      <c r="B74" s="32" t="s">
        <v>745</v>
      </c>
      <c r="C74" s="33" t="s">
        <v>230</v>
      </c>
      <c r="D74" s="32" t="s">
        <v>231</v>
      </c>
      <c r="E74" s="32" t="s">
        <v>13</v>
      </c>
      <c r="F74" s="32" t="s">
        <v>11</v>
      </c>
      <c r="G74" s="32" t="s">
        <v>20</v>
      </c>
      <c r="H74" s="32" t="s">
        <v>32</v>
      </c>
      <c r="I74" s="32" t="s">
        <v>10</v>
      </c>
      <c r="J74" s="32" t="s">
        <v>17</v>
      </c>
      <c r="K74" s="32" t="s">
        <v>232</v>
      </c>
      <c r="L74" s="34">
        <v>348</v>
      </c>
      <c r="M74" s="150">
        <v>17146.298636</v>
      </c>
      <c r="N74" s="35">
        <v>-17027</v>
      </c>
      <c r="O74" s="35">
        <v>9468.241531554595</v>
      </c>
      <c r="P74" s="31">
        <v>10251.928499599999</v>
      </c>
      <c r="Q74" s="36">
        <v>662.70165599999996</v>
      </c>
      <c r="R74" s="37">
        <v>0</v>
      </c>
      <c r="S74" s="37">
        <v>0</v>
      </c>
      <c r="T74" s="37">
        <v>696</v>
      </c>
      <c r="U74" s="38">
        <v>696.0037531822494</v>
      </c>
      <c r="V74" s="39">
        <v>1358.7054091822492</v>
      </c>
      <c r="W74" s="35">
        <v>11610.633908782249</v>
      </c>
      <c r="X74" s="35">
        <v>1.8189900000000001E-12</v>
      </c>
      <c r="Y74" s="34">
        <v>11610.633908782247</v>
      </c>
      <c r="Z74" s="144">
        <v>77.364983908982865</v>
      </c>
      <c r="AA74" s="35">
        <v>2991.7202797423665</v>
      </c>
      <c r="AB74" s="35">
        <v>5142.7707063070247</v>
      </c>
      <c r="AC74" s="35">
        <v>5452.5</v>
      </c>
      <c r="AD74" s="35">
        <v>155</v>
      </c>
      <c r="AE74" s="35">
        <v>0</v>
      </c>
      <c r="AF74" s="35">
        <v>13819.355969958375</v>
      </c>
      <c r="AG74" s="137">
        <v>9597</v>
      </c>
      <c r="AH74" s="35">
        <v>10132.629863599999</v>
      </c>
      <c r="AI74" s="35">
        <v>1179</v>
      </c>
      <c r="AJ74" s="35">
        <v>1714.6298636000001</v>
      </c>
      <c r="AK74" s="35">
        <v>535.62986360000014</v>
      </c>
      <c r="AL74" s="35">
        <v>8418</v>
      </c>
      <c r="AM74" s="35">
        <v>8418</v>
      </c>
      <c r="AN74" s="35">
        <v>0</v>
      </c>
      <c r="AO74" s="35">
        <v>10251.928499599999</v>
      </c>
      <c r="AP74" s="35">
        <v>9716.2986359999995</v>
      </c>
      <c r="AQ74" s="35">
        <v>535.62986359999923</v>
      </c>
      <c r="AR74" s="35">
        <v>-17027</v>
      </c>
      <c r="AS74" s="35">
        <v>0</v>
      </c>
    </row>
    <row r="75" spans="2:45" s="1" customFormat="1" ht="12.75" x14ac:dyDescent="0.2">
      <c r="B75" s="32" t="s">
        <v>745</v>
      </c>
      <c r="C75" s="33" t="s">
        <v>122</v>
      </c>
      <c r="D75" s="32" t="s">
        <v>123</v>
      </c>
      <c r="E75" s="32" t="s">
        <v>13</v>
      </c>
      <c r="F75" s="32" t="s">
        <v>11</v>
      </c>
      <c r="G75" s="32" t="s">
        <v>20</v>
      </c>
      <c r="H75" s="32" t="s">
        <v>32</v>
      </c>
      <c r="I75" s="32" t="s">
        <v>10</v>
      </c>
      <c r="J75" s="32" t="s">
        <v>17</v>
      </c>
      <c r="K75" s="32" t="s">
        <v>124</v>
      </c>
      <c r="L75" s="34">
        <v>590</v>
      </c>
      <c r="M75" s="150">
        <v>25216.026440000001</v>
      </c>
      <c r="N75" s="35">
        <v>-7829</v>
      </c>
      <c r="O75" s="35">
        <v>786.09325400834723</v>
      </c>
      <c r="P75" s="31">
        <v>25679.419084000001</v>
      </c>
      <c r="Q75" s="36">
        <v>593.83286299999997</v>
      </c>
      <c r="R75" s="37">
        <v>0</v>
      </c>
      <c r="S75" s="37">
        <v>678.54056571454623</v>
      </c>
      <c r="T75" s="37">
        <v>501.45943428545377</v>
      </c>
      <c r="U75" s="38">
        <v>1180.0063631538137</v>
      </c>
      <c r="V75" s="39">
        <v>1773.8392261538138</v>
      </c>
      <c r="W75" s="35">
        <v>27453.258310153815</v>
      </c>
      <c r="X75" s="35">
        <v>1272.2635607145457</v>
      </c>
      <c r="Y75" s="34">
        <v>26180.994749439269</v>
      </c>
      <c r="Z75" s="144">
        <v>1757.5704346560335</v>
      </c>
      <c r="AA75" s="35">
        <v>4887.4762380296834</v>
      </c>
      <c r="AB75" s="35">
        <v>6156.1960837028555</v>
      </c>
      <c r="AC75" s="35">
        <v>12235.87</v>
      </c>
      <c r="AD75" s="35">
        <v>224.43750735</v>
      </c>
      <c r="AE75" s="35">
        <v>338.5</v>
      </c>
      <c r="AF75" s="35">
        <v>25600.050263738576</v>
      </c>
      <c r="AG75" s="137">
        <v>0</v>
      </c>
      <c r="AH75" s="35">
        <v>8292.3926439999996</v>
      </c>
      <c r="AI75" s="35">
        <v>0</v>
      </c>
      <c r="AJ75" s="35">
        <v>2521.6026440000005</v>
      </c>
      <c r="AK75" s="35">
        <v>2521.6026440000005</v>
      </c>
      <c r="AL75" s="35">
        <v>0</v>
      </c>
      <c r="AM75" s="35">
        <v>5770.7899999999991</v>
      </c>
      <c r="AN75" s="35">
        <v>5770.7899999999991</v>
      </c>
      <c r="AO75" s="35">
        <v>25679.419084000001</v>
      </c>
      <c r="AP75" s="35">
        <v>17387.026440000001</v>
      </c>
      <c r="AQ75" s="35">
        <v>8292.3926439999996</v>
      </c>
      <c r="AR75" s="35">
        <v>-7829</v>
      </c>
      <c r="AS75" s="35">
        <v>0</v>
      </c>
    </row>
    <row r="76" spans="2:45" s="1" customFormat="1" ht="12.75" x14ac:dyDescent="0.2">
      <c r="B76" s="32" t="s">
        <v>745</v>
      </c>
      <c r="C76" s="33" t="s">
        <v>615</v>
      </c>
      <c r="D76" s="32" t="s">
        <v>616</v>
      </c>
      <c r="E76" s="32" t="s">
        <v>13</v>
      </c>
      <c r="F76" s="32" t="s">
        <v>11</v>
      </c>
      <c r="G76" s="32" t="s">
        <v>20</v>
      </c>
      <c r="H76" s="32" t="s">
        <v>32</v>
      </c>
      <c r="I76" s="32" t="s">
        <v>10</v>
      </c>
      <c r="J76" s="32" t="s">
        <v>17</v>
      </c>
      <c r="K76" s="32" t="s">
        <v>617</v>
      </c>
      <c r="L76" s="34">
        <v>155</v>
      </c>
      <c r="M76" s="150">
        <v>3789.1751370000006</v>
      </c>
      <c r="N76" s="35">
        <v>-7379</v>
      </c>
      <c r="O76" s="35">
        <v>6719.4996654932238</v>
      </c>
      <c r="P76" s="31">
        <v>-2653.7698629999995</v>
      </c>
      <c r="Q76" s="36">
        <v>358.41199999999998</v>
      </c>
      <c r="R76" s="37">
        <v>2653.7698629999995</v>
      </c>
      <c r="S76" s="37">
        <v>392.61007085729364</v>
      </c>
      <c r="T76" s="37">
        <v>5492.6355481411047</v>
      </c>
      <c r="U76" s="38">
        <v>8539.0615286669818</v>
      </c>
      <c r="V76" s="39">
        <v>8897.473528666982</v>
      </c>
      <c r="W76" s="35">
        <v>8897.473528666982</v>
      </c>
      <c r="X76" s="35">
        <v>7440.7653603505169</v>
      </c>
      <c r="Y76" s="34">
        <v>1456.7081683164652</v>
      </c>
      <c r="Z76" s="144">
        <v>0</v>
      </c>
      <c r="AA76" s="35">
        <v>2732.1692470411126</v>
      </c>
      <c r="AB76" s="35">
        <v>2123.6757969247092</v>
      </c>
      <c r="AC76" s="35">
        <v>1652.5500000000002</v>
      </c>
      <c r="AD76" s="35">
        <v>0</v>
      </c>
      <c r="AE76" s="35">
        <v>570.85</v>
      </c>
      <c r="AF76" s="35">
        <v>7079.2450439658223</v>
      </c>
      <c r="AG76" s="137">
        <v>0</v>
      </c>
      <c r="AH76" s="35">
        <v>1616.0549999999998</v>
      </c>
      <c r="AI76" s="35">
        <v>0</v>
      </c>
      <c r="AJ76" s="35">
        <v>100</v>
      </c>
      <c r="AK76" s="35">
        <v>100</v>
      </c>
      <c r="AL76" s="35">
        <v>0</v>
      </c>
      <c r="AM76" s="35">
        <v>1516.0549999999998</v>
      </c>
      <c r="AN76" s="35">
        <v>1516.0549999999998</v>
      </c>
      <c r="AO76" s="35">
        <v>-2653.7698629999995</v>
      </c>
      <c r="AP76" s="35">
        <v>-4269.8248629999998</v>
      </c>
      <c r="AQ76" s="35">
        <v>1616.0549999999998</v>
      </c>
      <c r="AR76" s="35">
        <v>-7379</v>
      </c>
      <c r="AS76" s="35">
        <v>0</v>
      </c>
    </row>
    <row r="77" spans="2:45" s="1" customFormat="1" ht="12.75" x14ac:dyDescent="0.2">
      <c r="B77" s="32" t="s">
        <v>745</v>
      </c>
      <c r="C77" s="33" t="s">
        <v>476</v>
      </c>
      <c r="D77" s="32" t="s">
        <v>477</v>
      </c>
      <c r="E77" s="32" t="s">
        <v>13</v>
      </c>
      <c r="F77" s="32" t="s">
        <v>11</v>
      </c>
      <c r="G77" s="32" t="s">
        <v>20</v>
      </c>
      <c r="H77" s="32" t="s">
        <v>32</v>
      </c>
      <c r="I77" s="32" t="s">
        <v>10</v>
      </c>
      <c r="J77" s="32" t="s">
        <v>17</v>
      </c>
      <c r="K77" s="32" t="s">
        <v>478</v>
      </c>
      <c r="L77" s="34">
        <v>117</v>
      </c>
      <c r="M77" s="150">
        <v>11638.164243000001</v>
      </c>
      <c r="N77" s="35">
        <v>2106</v>
      </c>
      <c r="O77" s="35">
        <v>0</v>
      </c>
      <c r="P77" s="31">
        <v>14062.541243</v>
      </c>
      <c r="Q77" s="36">
        <v>814.90234499999997</v>
      </c>
      <c r="R77" s="37">
        <v>0</v>
      </c>
      <c r="S77" s="37">
        <v>69.54812457145529</v>
      </c>
      <c r="T77" s="37">
        <v>164.45187542854472</v>
      </c>
      <c r="U77" s="38">
        <v>234.00126184575626</v>
      </c>
      <c r="V77" s="39">
        <v>1048.9036068457563</v>
      </c>
      <c r="W77" s="35">
        <v>15111.444849845757</v>
      </c>
      <c r="X77" s="35">
        <v>130.40273357145452</v>
      </c>
      <c r="Y77" s="34">
        <v>14981.042116274302</v>
      </c>
      <c r="Z77" s="144">
        <v>0</v>
      </c>
      <c r="AA77" s="35">
        <v>353.81873337174807</v>
      </c>
      <c r="AB77" s="35">
        <v>997.15413046972276</v>
      </c>
      <c r="AC77" s="35">
        <v>2143.1799999999998</v>
      </c>
      <c r="AD77" s="35">
        <v>0</v>
      </c>
      <c r="AE77" s="35">
        <v>0</v>
      </c>
      <c r="AF77" s="35">
        <v>3494.1528638414707</v>
      </c>
      <c r="AG77" s="137">
        <v>0</v>
      </c>
      <c r="AH77" s="35">
        <v>1144.377</v>
      </c>
      <c r="AI77" s="35">
        <v>0</v>
      </c>
      <c r="AJ77" s="35">
        <v>0</v>
      </c>
      <c r="AK77" s="35">
        <v>0</v>
      </c>
      <c r="AL77" s="35">
        <v>0</v>
      </c>
      <c r="AM77" s="35">
        <v>1144.377</v>
      </c>
      <c r="AN77" s="35">
        <v>1144.377</v>
      </c>
      <c r="AO77" s="35">
        <v>14062.541243</v>
      </c>
      <c r="AP77" s="35">
        <v>12918.164242999999</v>
      </c>
      <c r="AQ77" s="35">
        <v>1144.3770000000004</v>
      </c>
      <c r="AR77" s="35">
        <v>2106</v>
      </c>
      <c r="AS77" s="35">
        <v>0</v>
      </c>
    </row>
    <row r="78" spans="2:45" s="1" customFormat="1" ht="12.75" x14ac:dyDescent="0.2">
      <c r="B78" s="32" t="s">
        <v>745</v>
      </c>
      <c r="C78" s="33" t="s">
        <v>320</v>
      </c>
      <c r="D78" s="32" t="s">
        <v>321</v>
      </c>
      <c r="E78" s="32" t="s">
        <v>13</v>
      </c>
      <c r="F78" s="32" t="s">
        <v>11</v>
      </c>
      <c r="G78" s="32" t="s">
        <v>20</v>
      </c>
      <c r="H78" s="32" t="s">
        <v>32</v>
      </c>
      <c r="I78" s="32" t="s">
        <v>10</v>
      </c>
      <c r="J78" s="32" t="s">
        <v>17</v>
      </c>
      <c r="K78" s="32" t="s">
        <v>322</v>
      </c>
      <c r="L78" s="34">
        <v>335</v>
      </c>
      <c r="M78" s="150">
        <v>23017.777534000001</v>
      </c>
      <c r="N78" s="35">
        <v>-11085</v>
      </c>
      <c r="O78" s="35">
        <v>7161.6447260941586</v>
      </c>
      <c r="P78" s="31">
        <v>15559.412534000003</v>
      </c>
      <c r="Q78" s="36">
        <v>1224.7319620000001</v>
      </c>
      <c r="R78" s="37">
        <v>0</v>
      </c>
      <c r="S78" s="37">
        <v>338.91062514298733</v>
      </c>
      <c r="T78" s="37">
        <v>331.08937485701267</v>
      </c>
      <c r="U78" s="38">
        <v>670.00361297716529</v>
      </c>
      <c r="V78" s="39">
        <v>1894.7355749771655</v>
      </c>
      <c r="W78" s="35">
        <v>17454.14810897717</v>
      </c>
      <c r="X78" s="35">
        <v>635.45742214298662</v>
      </c>
      <c r="Y78" s="34">
        <v>16818.690686834183</v>
      </c>
      <c r="Z78" s="144">
        <v>0</v>
      </c>
      <c r="AA78" s="35">
        <v>1186.9056314910883</v>
      </c>
      <c r="AB78" s="35">
        <v>2367.7445008163331</v>
      </c>
      <c r="AC78" s="35">
        <v>4262.3900000000003</v>
      </c>
      <c r="AD78" s="35">
        <v>151.50263439999998</v>
      </c>
      <c r="AE78" s="35">
        <v>107.5</v>
      </c>
      <c r="AF78" s="35">
        <v>8076.0427667074218</v>
      </c>
      <c r="AG78" s="137">
        <v>0</v>
      </c>
      <c r="AH78" s="35">
        <v>3626.6349999999998</v>
      </c>
      <c r="AI78" s="35">
        <v>0</v>
      </c>
      <c r="AJ78" s="35">
        <v>350</v>
      </c>
      <c r="AK78" s="35">
        <v>350</v>
      </c>
      <c r="AL78" s="35">
        <v>0</v>
      </c>
      <c r="AM78" s="35">
        <v>3276.6349999999998</v>
      </c>
      <c r="AN78" s="35">
        <v>3276.6349999999998</v>
      </c>
      <c r="AO78" s="35">
        <v>15559.412534000003</v>
      </c>
      <c r="AP78" s="35">
        <v>11932.777534000003</v>
      </c>
      <c r="AQ78" s="35">
        <v>3626.6349999999984</v>
      </c>
      <c r="AR78" s="35">
        <v>-11085</v>
      </c>
      <c r="AS78" s="35">
        <v>0</v>
      </c>
    </row>
    <row r="79" spans="2:45" s="1" customFormat="1" ht="12.75" x14ac:dyDescent="0.2">
      <c r="B79" s="32" t="s">
        <v>745</v>
      </c>
      <c r="C79" s="33" t="s">
        <v>287</v>
      </c>
      <c r="D79" s="32" t="s">
        <v>288</v>
      </c>
      <c r="E79" s="32" t="s">
        <v>13</v>
      </c>
      <c r="F79" s="32" t="s">
        <v>11</v>
      </c>
      <c r="G79" s="32" t="s">
        <v>20</v>
      </c>
      <c r="H79" s="32" t="s">
        <v>32</v>
      </c>
      <c r="I79" s="32" t="s">
        <v>10</v>
      </c>
      <c r="J79" s="32" t="s">
        <v>12</v>
      </c>
      <c r="K79" s="32" t="s">
        <v>289</v>
      </c>
      <c r="L79" s="34">
        <v>1078</v>
      </c>
      <c r="M79" s="150">
        <v>74729.350412999993</v>
      </c>
      <c r="N79" s="35">
        <v>-22844</v>
      </c>
      <c r="O79" s="35">
        <v>7627.09331838039</v>
      </c>
      <c r="P79" s="31">
        <v>50432.170412999985</v>
      </c>
      <c r="Q79" s="36">
        <v>4279.7566200000001</v>
      </c>
      <c r="R79" s="37">
        <v>0</v>
      </c>
      <c r="S79" s="37">
        <v>400.84593371443964</v>
      </c>
      <c r="T79" s="37">
        <v>1755.1540662855605</v>
      </c>
      <c r="U79" s="38">
        <v>2156.0116262369679</v>
      </c>
      <c r="V79" s="39">
        <v>6435.7682462369685</v>
      </c>
      <c r="W79" s="35">
        <v>56867.938659236956</v>
      </c>
      <c r="X79" s="35">
        <v>751.58612571443518</v>
      </c>
      <c r="Y79" s="34">
        <v>56116.35253352252</v>
      </c>
      <c r="Z79" s="144">
        <v>0</v>
      </c>
      <c r="AA79" s="35">
        <v>6012.3492949361917</v>
      </c>
      <c r="AB79" s="35">
        <v>7206.025198117939</v>
      </c>
      <c r="AC79" s="35">
        <v>13368.24</v>
      </c>
      <c r="AD79" s="35">
        <v>1252.9548675000001</v>
      </c>
      <c r="AE79" s="35">
        <v>483.28</v>
      </c>
      <c r="AF79" s="35">
        <v>28322.84936055413</v>
      </c>
      <c r="AG79" s="137">
        <v>11419</v>
      </c>
      <c r="AH79" s="35">
        <v>16675.82</v>
      </c>
      <c r="AI79" s="35">
        <v>0</v>
      </c>
      <c r="AJ79" s="35">
        <v>4613</v>
      </c>
      <c r="AK79" s="35">
        <v>4613</v>
      </c>
      <c r="AL79" s="35">
        <v>11419</v>
      </c>
      <c r="AM79" s="35">
        <v>12062.82</v>
      </c>
      <c r="AN79" s="35">
        <v>643.81999999999971</v>
      </c>
      <c r="AO79" s="35">
        <v>50432.170412999985</v>
      </c>
      <c r="AP79" s="35">
        <v>45175.350412999986</v>
      </c>
      <c r="AQ79" s="35">
        <v>5256.82</v>
      </c>
      <c r="AR79" s="35">
        <v>-22844</v>
      </c>
      <c r="AS79" s="35">
        <v>0</v>
      </c>
    </row>
    <row r="80" spans="2:45" s="1" customFormat="1" ht="12.75" x14ac:dyDescent="0.2">
      <c r="B80" s="32" t="s">
        <v>745</v>
      </c>
      <c r="C80" s="33" t="s">
        <v>30</v>
      </c>
      <c r="D80" s="32" t="s">
        <v>31</v>
      </c>
      <c r="E80" s="32" t="s">
        <v>13</v>
      </c>
      <c r="F80" s="32" t="s">
        <v>11</v>
      </c>
      <c r="G80" s="32" t="s">
        <v>20</v>
      </c>
      <c r="H80" s="32" t="s">
        <v>32</v>
      </c>
      <c r="I80" s="32" t="s">
        <v>10</v>
      </c>
      <c r="J80" s="32" t="s">
        <v>17</v>
      </c>
      <c r="K80" s="32" t="s">
        <v>33</v>
      </c>
      <c r="L80" s="34">
        <v>335</v>
      </c>
      <c r="M80" s="150">
        <v>11252.064797999998</v>
      </c>
      <c r="N80" s="35">
        <v>-16988</v>
      </c>
      <c r="O80" s="35">
        <v>7904.3134933973815</v>
      </c>
      <c r="P80" s="31">
        <v>-8664.093722200003</v>
      </c>
      <c r="Q80" s="36">
        <v>306.04379999999998</v>
      </c>
      <c r="R80" s="37">
        <v>8664.093722200003</v>
      </c>
      <c r="S80" s="37">
        <v>349.69963085727716</v>
      </c>
      <c r="T80" s="37">
        <v>6189.154483148377</v>
      </c>
      <c r="U80" s="38">
        <v>15203.029818150999</v>
      </c>
      <c r="V80" s="39">
        <v>15509.073618150998</v>
      </c>
      <c r="W80" s="35">
        <v>15509.073618150998</v>
      </c>
      <c r="X80" s="35">
        <v>8559.94367825466</v>
      </c>
      <c r="Y80" s="34">
        <v>6949.1299398963383</v>
      </c>
      <c r="Z80" s="144">
        <v>0</v>
      </c>
      <c r="AA80" s="35">
        <v>7451.8958127319129</v>
      </c>
      <c r="AB80" s="35">
        <v>5229.9188056881185</v>
      </c>
      <c r="AC80" s="35">
        <v>6819.18</v>
      </c>
      <c r="AD80" s="35">
        <v>0</v>
      </c>
      <c r="AE80" s="35">
        <v>196.5</v>
      </c>
      <c r="AF80" s="35">
        <v>19697.494618420031</v>
      </c>
      <c r="AG80" s="137">
        <v>1072</v>
      </c>
      <c r="AH80" s="35">
        <v>4401.8414797999994</v>
      </c>
      <c r="AI80" s="35">
        <v>1072</v>
      </c>
      <c r="AJ80" s="35">
        <v>1125.2064797999999</v>
      </c>
      <c r="AK80" s="35">
        <v>53.206479799999897</v>
      </c>
      <c r="AL80" s="35">
        <v>0</v>
      </c>
      <c r="AM80" s="35">
        <v>3276.6349999999998</v>
      </c>
      <c r="AN80" s="35">
        <v>3276.6349999999998</v>
      </c>
      <c r="AO80" s="35">
        <v>-8664.093722200003</v>
      </c>
      <c r="AP80" s="35">
        <v>-11993.935202000002</v>
      </c>
      <c r="AQ80" s="35">
        <v>3329.8414797999994</v>
      </c>
      <c r="AR80" s="35">
        <v>-16988</v>
      </c>
      <c r="AS80" s="35">
        <v>0</v>
      </c>
    </row>
    <row r="81" spans="2:45" s="1" customFormat="1" ht="12.75" x14ac:dyDescent="0.2">
      <c r="B81" s="32" t="s">
        <v>745</v>
      </c>
      <c r="C81" s="33" t="s">
        <v>59</v>
      </c>
      <c r="D81" s="32" t="s">
        <v>60</v>
      </c>
      <c r="E81" s="32" t="s">
        <v>13</v>
      </c>
      <c r="F81" s="32" t="s">
        <v>11</v>
      </c>
      <c r="G81" s="32" t="s">
        <v>20</v>
      </c>
      <c r="H81" s="32" t="s">
        <v>32</v>
      </c>
      <c r="I81" s="32" t="s">
        <v>10</v>
      </c>
      <c r="J81" s="32" t="s">
        <v>16</v>
      </c>
      <c r="K81" s="32" t="s">
        <v>61</v>
      </c>
      <c r="L81" s="34">
        <v>10154</v>
      </c>
      <c r="M81" s="150">
        <v>1054020.526109</v>
      </c>
      <c r="N81" s="35">
        <v>-228756</v>
      </c>
      <c r="O81" s="35">
        <v>71486.213718551298</v>
      </c>
      <c r="P81" s="31">
        <v>663707.72610899992</v>
      </c>
      <c r="Q81" s="36">
        <v>35270.207063000002</v>
      </c>
      <c r="R81" s="37">
        <v>0</v>
      </c>
      <c r="S81" s="37">
        <v>15345.735885720178</v>
      </c>
      <c r="T81" s="37">
        <v>4962.264114279822</v>
      </c>
      <c r="U81" s="38">
        <v>20308.109510955634</v>
      </c>
      <c r="V81" s="39">
        <v>55578.316573955635</v>
      </c>
      <c r="W81" s="35">
        <v>719286.04268295551</v>
      </c>
      <c r="X81" s="35">
        <v>28773.254785720259</v>
      </c>
      <c r="Y81" s="34">
        <v>690512.78789723525</v>
      </c>
      <c r="Z81" s="144">
        <v>63212.06061463635</v>
      </c>
      <c r="AA81" s="35">
        <v>102739.76997665978</v>
      </c>
      <c r="AB81" s="35">
        <v>186641.268487508</v>
      </c>
      <c r="AC81" s="35">
        <v>42562.65</v>
      </c>
      <c r="AD81" s="35">
        <v>19402.490000000002</v>
      </c>
      <c r="AE81" s="35">
        <v>22653.85</v>
      </c>
      <c r="AF81" s="35">
        <v>437212.08907880413</v>
      </c>
      <c r="AG81" s="137">
        <v>114699</v>
      </c>
      <c r="AH81" s="35">
        <v>217610.2</v>
      </c>
      <c r="AI81" s="35">
        <v>0</v>
      </c>
      <c r="AJ81" s="35">
        <v>102911.20000000001</v>
      </c>
      <c r="AK81" s="35">
        <v>102911.20000000001</v>
      </c>
      <c r="AL81" s="35">
        <v>114699</v>
      </c>
      <c r="AM81" s="35">
        <v>114699</v>
      </c>
      <c r="AN81" s="35">
        <v>0</v>
      </c>
      <c r="AO81" s="35">
        <v>663707.72610899992</v>
      </c>
      <c r="AP81" s="35">
        <v>560796.52610899997</v>
      </c>
      <c r="AQ81" s="35">
        <v>102911.19999999995</v>
      </c>
      <c r="AR81" s="35">
        <v>-228756</v>
      </c>
      <c r="AS81" s="35">
        <v>0</v>
      </c>
    </row>
    <row r="82" spans="2:45" s="1" customFormat="1" ht="12.75" x14ac:dyDescent="0.2">
      <c r="B82" s="32" t="s">
        <v>745</v>
      </c>
      <c r="C82" s="33" t="s">
        <v>389</v>
      </c>
      <c r="D82" s="32" t="s">
        <v>390</v>
      </c>
      <c r="E82" s="32" t="s">
        <v>13</v>
      </c>
      <c r="F82" s="32" t="s">
        <v>11</v>
      </c>
      <c r="G82" s="32" t="s">
        <v>20</v>
      </c>
      <c r="H82" s="32" t="s">
        <v>32</v>
      </c>
      <c r="I82" s="32" t="s">
        <v>10</v>
      </c>
      <c r="J82" s="32" t="s">
        <v>17</v>
      </c>
      <c r="K82" s="32" t="s">
        <v>391</v>
      </c>
      <c r="L82" s="34">
        <v>420</v>
      </c>
      <c r="M82" s="150">
        <v>8517.2749059999987</v>
      </c>
      <c r="N82" s="35">
        <v>-9648</v>
      </c>
      <c r="O82" s="35">
        <v>8167.3224672348397</v>
      </c>
      <c r="P82" s="31">
        <v>3829.0223965999976</v>
      </c>
      <c r="Q82" s="36">
        <v>499.41180300000002</v>
      </c>
      <c r="R82" s="37">
        <v>0</v>
      </c>
      <c r="S82" s="37">
        <v>289.33134285725396</v>
      </c>
      <c r="T82" s="37">
        <v>3372.3583694548079</v>
      </c>
      <c r="U82" s="38">
        <v>3661.7094579856698</v>
      </c>
      <c r="V82" s="39">
        <v>4161.1212609856702</v>
      </c>
      <c r="W82" s="35">
        <v>7990.1436575856678</v>
      </c>
      <c r="X82" s="35">
        <v>4634.5494604920968</v>
      </c>
      <c r="Y82" s="34">
        <v>3355.5941970935714</v>
      </c>
      <c r="Z82" s="144">
        <v>0</v>
      </c>
      <c r="AA82" s="35">
        <v>680.91099598398841</v>
      </c>
      <c r="AB82" s="35">
        <v>6022.2204797404702</v>
      </c>
      <c r="AC82" s="35">
        <v>5875.2800000000007</v>
      </c>
      <c r="AD82" s="35">
        <v>261.43155330000002</v>
      </c>
      <c r="AE82" s="35">
        <v>0</v>
      </c>
      <c r="AF82" s="35">
        <v>12839.84302902446</v>
      </c>
      <c r="AG82" s="137">
        <v>0</v>
      </c>
      <c r="AH82" s="35">
        <v>4959.7474905999998</v>
      </c>
      <c r="AI82" s="35">
        <v>0</v>
      </c>
      <c r="AJ82" s="35">
        <v>851.7274905999999</v>
      </c>
      <c r="AK82" s="35">
        <v>851.7274905999999</v>
      </c>
      <c r="AL82" s="35">
        <v>0</v>
      </c>
      <c r="AM82" s="35">
        <v>4108.0199999999995</v>
      </c>
      <c r="AN82" s="35">
        <v>4108.0199999999995</v>
      </c>
      <c r="AO82" s="35">
        <v>3829.0223965999976</v>
      </c>
      <c r="AP82" s="35">
        <v>-1130.7250940000013</v>
      </c>
      <c r="AQ82" s="35">
        <v>4959.7474905999989</v>
      </c>
      <c r="AR82" s="35">
        <v>-9648</v>
      </c>
      <c r="AS82" s="35">
        <v>0</v>
      </c>
    </row>
    <row r="83" spans="2:45" s="1" customFormat="1" ht="12.75" x14ac:dyDescent="0.2">
      <c r="B83" s="32" t="s">
        <v>745</v>
      </c>
      <c r="C83" s="33" t="s">
        <v>311</v>
      </c>
      <c r="D83" s="32" t="s">
        <v>312</v>
      </c>
      <c r="E83" s="32" t="s">
        <v>13</v>
      </c>
      <c r="F83" s="32" t="s">
        <v>11</v>
      </c>
      <c r="G83" s="32" t="s">
        <v>20</v>
      </c>
      <c r="H83" s="32" t="s">
        <v>32</v>
      </c>
      <c r="I83" s="32" t="s">
        <v>10</v>
      </c>
      <c r="J83" s="32" t="s">
        <v>17</v>
      </c>
      <c r="K83" s="32" t="s">
        <v>313</v>
      </c>
      <c r="L83" s="34">
        <v>826</v>
      </c>
      <c r="M83" s="150">
        <v>38981.414470999996</v>
      </c>
      <c r="N83" s="35">
        <v>-20716</v>
      </c>
      <c r="O83" s="35">
        <v>7462.9836606863055</v>
      </c>
      <c r="P83" s="31">
        <v>44365.414470999996</v>
      </c>
      <c r="Q83" s="36">
        <v>3181.061753</v>
      </c>
      <c r="R83" s="37">
        <v>0</v>
      </c>
      <c r="S83" s="37">
        <v>702.91394171455579</v>
      </c>
      <c r="T83" s="37">
        <v>949.08605828544421</v>
      </c>
      <c r="U83" s="38">
        <v>1652.0089084153392</v>
      </c>
      <c r="V83" s="39">
        <v>4833.0706614153387</v>
      </c>
      <c r="W83" s="35">
        <v>49198.485132415335</v>
      </c>
      <c r="X83" s="35">
        <v>1317.963640714559</v>
      </c>
      <c r="Y83" s="34">
        <v>47880.521491700776</v>
      </c>
      <c r="Z83" s="144">
        <v>0</v>
      </c>
      <c r="AA83" s="35">
        <v>3981.5977035467995</v>
      </c>
      <c r="AB83" s="35">
        <v>9961.0221977977326</v>
      </c>
      <c r="AC83" s="35">
        <v>5590.3600000000006</v>
      </c>
      <c r="AD83" s="35">
        <v>0</v>
      </c>
      <c r="AE83" s="35">
        <v>1104.3699999999999</v>
      </c>
      <c r="AF83" s="35">
        <v>20637.349901344533</v>
      </c>
      <c r="AG83" s="137">
        <v>31273</v>
      </c>
      <c r="AH83" s="35">
        <v>33003</v>
      </c>
      <c r="AI83" s="35">
        <v>0</v>
      </c>
      <c r="AJ83" s="35">
        <v>1730</v>
      </c>
      <c r="AK83" s="35">
        <v>1730</v>
      </c>
      <c r="AL83" s="35">
        <v>31273</v>
      </c>
      <c r="AM83" s="35">
        <v>31273</v>
      </c>
      <c r="AN83" s="35">
        <v>0</v>
      </c>
      <c r="AO83" s="35">
        <v>44365.414470999996</v>
      </c>
      <c r="AP83" s="35">
        <v>42635.414470999996</v>
      </c>
      <c r="AQ83" s="35">
        <v>1730</v>
      </c>
      <c r="AR83" s="35">
        <v>-20716</v>
      </c>
      <c r="AS83" s="35">
        <v>0</v>
      </c>
    </row>
    <row r="84" spans="2:45" s="1" customFormat="1" ht="12.75" x14ac:dyDescent="0.2">
      <c r="B84" s="32" t="s">
        <v>745</v>
      </c>
      <c r="C84" s="33" t="s">
        <v>365</v>
      </c>
      <c r="D84" s="32" t="s">
        <v>366</v>
      </c>
      <c r="E84" s="32" t="s">
        <v>13</v>
      </c>
      <c r="F84" s="32" t="s">
        <v>11</v>
      </c>
      <c r="G84" s="32" t="s">
        <v>20</v>
      </c>
      <c r="H84" s="32" t="s">
        <v>32</v>
      </c>
      <c r="I84" s="32" t="s">
        <v>10</v>
      </c>
      <c r="J84" s="32" t="s">
        <v>14</v>
      </c>
      <c r="K84" s="32" t="s">
        <v>367</v>
      </c>
      <c r="L84" s="34">
        <v>5491</v>
      </c>
      <c r="M84" s="150">
        <v>232411.044264</v>
      </c>
      <c r="N84" s="35">
        <v>-293742.21999999997</v>
      </c>
      <c r="O84" s="35">
        <v>213992.75698006814</v>
      </c>
      <c r="P84" s="31">
        <v>5856.8242640000244</v>
      </c>
      <c r="Q84" s="36">
        <v>6916.4256740000001</v>
      </c>
      <c r="R84" s="37">
        <v>0</v>
      </c>
      <c r="S84" s="37">
        <v>5432.1314742877994</v>
      </c>
      <c r="T84" s="37">
        <v>197952.4871840681</v>
      </c>
      <c r="U84" s="38">
        <v>203385.71541056933</v>
      </c>
      <c r="V84" s="39">
        <v>210302.14108456933</v>
      </c>
      <c r="W84" s="35">
        <v>216158.96534856936</v>
      </c>
      <c r="X84" s="35">
        <v>216157.86859635593</v>
      </c>
      <c r="Y84" s="34">
        <v>1.0967522134305909</v>
      </c>
      <c r="Z84" s="144">
        <v>303.69175466808264</v>
      </c>
      <c r="AA84" s="35">
        <v>8010.323987083505</v>
      </c>
      <c r="AB84" s="35">
        <v>77470.997730245537</v>
      </c>
      <c r="AC84" s="35">
        <v>73497.06</v>
      </c>
      <c r="AD84" s="35">
        <v>592.72500000000002</v>
      </c>
      <c r="AE84" s="35">
        <v>1796.28</v>
      </c>
      <c r="AF84" s="35">
        <v>161671.07847199711</v>
      </c>
      <c r="AG84" s="137">
        <v>99000</v>
      </c>
      <c r="AH84" s="35">
        <v>121360</v>
      </c>
      <c r="AI84" s="35">
        <v>0</v>
      </c>
      <c r="AJ84" s="35">
        <v>22360</v>
      </c>
      <c r="AK84" s="35">
        <v>22360</v>
      </c>
      <c r="AL84" s="35">
        <v>99000</v>
      </c>
      <c r="AM84" s="35">
        <v>99000</v>
      </c>
      <c r="AN84" s="35">
        <v>0</v>
      </c>
      <c r="AO84" s="35">
        <v>5856.8242640000244</v>
      </c>
      <c r="AP84" s="35">
        <v>-16503.175735999976</v>
      </c>
      <c r="AQ84" s="35">
        <v>22360</v>
      </c>
      <c r="AR84" s="35">
        <v>-293742.21999999997</v>
      </c>
      <c r="AS84" s="35">
        <v>0</v>
      </c>
    </row>
    <row r="85" spans="2:45" s="1" customFormat="1" ht="12.75" x14ac:dyDescent="0.2">
      <c r="B85" s="32" t="s">
        <v>745</v>
      </c>
      <c r="C85" s="33" t="s">
        <v>696</v>
      </c>
      <c r="D85" s="32" t="s">
        <v>697</v>
      </c>
      <c r="E85" s="32" t="s">
        <v>13</v>
      </c>
      <c r="F85" s="32" t="s">
        <v>11</v>
      </c>
      <c r="G85" s="32" t="s">
        <v>20</v>
      </c>
      <c r="H85" s="32" t="s">
        <v>32</v>
      </c>
      <c r="I85" s="32" t="s">
        <v>10</v>
      </c>
      <c r="J85" s="32" t="s">
        <v>17</v>
      </c>
      <c r="K85" s="32" t="s">
        <v>698</v>
      </c>
      <c r="L85" s="34">
        <v>264</v>
      </c>
      <c r="M85" s="150">
        <v>7150.4373179999993</v>
      </c>
      <c r="N85" s="35">
        <v>-22972</v>
      </c>
      <c r="O85" s="35">
        <v>21156.945963288872</v>
      </c>
      <c r="P85" s="31">
        <v>-12539.378682</v>
      </c>
      <c r="Q85" s="36">
        <v>773.52757199999996</v>
      </c>
      <c r="R85" s="37">
        <v>12539.378682</v>
      </c>
      <c r="S85" s="37">
        <v>247.67491885723797</v>
      </c>
      <c r="T85" s="37">
        <v>16642.845750455825</v>
      </c>
      <c r="U85" s="38">
        <v>29430.058052140426</v>
      </c>
      <c r="V85" s="39">
        <v>30203.585624140425</v>
      </c>
      <c r="W85" s="35">
        <v>30203.585624140425</v>
      </c>
      <c r="X85" s="35">
        <v>21064.524418146109</v>
      </c>
      <c r="Y85" s="34">
        <v>9139.061205994316</v>
      </c>
      <c r="Z85" s="144">
        <v>0</v>
      </c>
      <c r="AA85" s="35">
        <v>402.42447644089373</v>
      </c>
      <c r="AB85" s="35">
        <v>2174.4439941209162</v>
      </c>
      <c r="AC85" s="35">
        <v>1865.1</v>
      </c>
      <c r="AD85" s="35">
        <v>0</v>
      </c>
      <c r="AE85" s="35">
        <v>0</v>
      </c>
      <c r="AF85" s="35">
        <v>4441.9684705618092</v>
      </c>
      <c r="AG85" s="137">
        <v>686</v>
      </c>
      <c r="AH85" s="35">
        <v>3282.1839999999997</v>
      </c>
      <c r="AI85" s="35">
        <v>0</v>
      </c>
      <c r="AJ85" s="35">
        <v>700</v>
      </c>
      <c r="AK85" s="35">
        <v>700</v>
      </c>
      <c r="AL85" s="35">
        <v>686</v>
      </c>
      <c r="AM85" s="35">
        <v>2582.1839999999997</v>
      </c>
      <c r="AN85" s="35">
        <v>1896.1839999999997</v>
      </c>
      <c r="AO85" s="35">
        <v>-12539.378682</v>
      </c>
      <c r="AP85" s="35">
        <v>-15135.562682</v>
      </c>
      <c r="AQ85" s="35">
        <v>2596.1839999999993</v>
      </c>
      <c r="AR85" s="35">
        <v>-22972</v>
      </c>
      <c r="AS85" s="35">
        <v>0</v>
      </c>
    </row>
    <row r="86" spans="2:45" s="1" customFormat="1" ht="12.75" x14ac:dyDescent="0.2">
      <c r="B86" s="32" t="s">
        <v>745</v>
      </c>
      <c r="C86" s="33" t="s">
        <v>515</v>
      </c>
      <c r="D86" s="32" t="s">
        <v>516</v>
      </c>
      <c r="E86" s="32" t="s">
        <v>13</v>
      </c>
      <c r="F86" s="32" t="s">
        <v>11</v>
      </c>
      <c r="G86" s="32" t="s">
        <v>20</v>
      </c>
      <c r="H86" s="32" t="s">
        <v>32</v>
      </c>
      <c r="I86" s="32" t="s">
        <v>10</v>
      </c>
      <c r="J86" s="32" t="s">
        <v>17</v>
      </c>
      <c r="K86" s="32" t="s">
        <v>517</v>
      </c>
      <c r="L86" s="34">
        <v>269</v>
      </c>
      <c r="M86" s="150">
        <v>14643.268424000002</v>
      </c>
      <c r="N86" s="35">
        <v>-4709</v>
      </c>
      <c r="O86" s="35">
        <v>3069.8550124845606</v>
      </c>
      <c r="P86" s="31">
        <v>13634.6842664</v>
      </c>
      <c r="Q86" s="36">
        <v>683.39472899999998</v>
      </c>
      <c r="R86" s="37">
        <v>0</v>
      </c>
      <c r="S86" s="37">
        <v>319.78652342869418</v>
      </c>
      <c r="T86" s="37">
        <v>218.21347657130582</v>
      </c>
      <c r="U86" s="38">
        <v>538.00290116673875</v>
      </c>
      <c r="V86" s="39">
        <v>1221.3976301667387</v>
      </c>
      <c r="W86" s="35">
        <v>14856.081896566739</v>
      </c>
      <c r="X86" s="35">
        <v>599.59973142869421</v>
      </c>
      <c r="Y86" s="34">
        <v>14256.482165138044</v>
      </c>
      <c r="Z86" s="144">
        <v>0</v>
      </c>
      <c r="AA86" s="35">
        <v>1853.1402310310411</v>
      </c>
      <c r="AB86" s="35">
        <v>4297.0472234992267</v>
      </c>
      <c r="AC86" s="35">
        <v>4431.22</v>
      </c>
      <c r="AD86" s="35">
        <v>0</v>
      </c>
      <c r="AE86" s="35">
        <v>175.52</v>
      </c>
      <c r="AF86" s="35">
        <v>10756.927454530269</v>
      </c>
      <c r="AG86" s="137">
        <v>781</v>
      </c>
      <c r="AH86" s="35">
        <v>4095.4158423999997</v>
      </c>
      <c r="AI86" s="35">
        <v>781</v>
      </c>
      <c r="AJ86" s="35">
        <v>1464.3268424000003</v>
      </c>
      <c r="AK86" s="35">
        <v>683.32684240000026</v>
      </c>
      <c r="AL86" s="35">
        <v>0</v>
      </c>
      <c r="AM86" s="35">
        <v>2631.0889999999995</v>
      </c>
      <c r="AN86" s="35">
        <v>2631.0889999999995</v>
      </c>
      <c r="AO86" s="35">
        <v>13634.6842664</v>
      </c>
      <c r="AP86" s="35">
        <v>10320.268424</v>
      </c>
      <c r="AQ86" s="35">
        <v>3314.4158423999979</v>
      </c>
      <c r="AR86" s="35">
        <v>-4709</v>
      </c>
      <c r="AS86" s="35">
        <v>0</v>
      </c>
    </row>
    <row r="87" spans="2:45" s="1" customFormat="1" ht="12.75" x14ac:dyDescent="0.2">
      <c r="B87" s="32" t="s">
        <v>745</v>
      </c>
      <c r="C87" s="33" t="s">
        <v>464</v>
      </c>
      <c r="D87" s="32" t="s">
        <v>465</v>
      </c>
      <c r="E87" s="32" t="s">
        <v>13</v>
      </c>
      <c r="F87" s="32" t="s">
        <v>11</v>
      </c>
      <c r="G87" s="32" t="s">
        <v>20</v>
      </c>
      <c r="H87" s="32" t="s">
        <v>32</v>
      </c>
      <c r="I87" s="32" t="s">
        <v>10</v>
      </c>
      <c r="J87" s="32" t="s">
        <v>12</v>
      </c>
      <c r="K87" s="32" t="s">
        <v>466</v>
      </c>
      <c r="L87" s="34">
        <v>1223</v>
      </c>
      <c r="M87" s="150">
        <v>35409.105053000007</v>
      </c>
      <c r="N87" s="35">
        <v>5739</v>
      </c>
      <c r="O87" s="35">
        <v>0</v>
      </c>
      <c r="P87" s="31">
        <v>48115.105053000007</v>
      </c>
      <c r="Q87" s="36">
        <v>2528.1547260000002</v>
      </c>
      <c r="R87" s="37">
        <v>0</v>
      </c>
      <c r="S87" s="37">
        <v>2888.7851188582522</v>
      </c>
      <c r="T87" s="37">
        <v>-23.929146379888607</v>
      </c>
      <c r="U87" s="38">
        <v>2864.871421223454</v>
      </c>
      <c r="V87" s="39">
        <v>5393.0261472234542</v>
      </c>
      <c r="W87" s="35">
        <v>53508.131200223463</v>
      </c>
      <c r="X87" s="35">
        <v>5416.4720978582482</v>
      </c>
      <c r="Y87" s="34">
        <v>48091.659102365214</v>
      </c>
      <c r="Z87" s="144">
        <v>0</v>
      </c>
      <c r="AA87" s="35">
        <v>2485.6290577016848</v>
      </c>
      <c r="AB87" s="35">
        <v>5874.833808975709</v>
      </c>
      <c r="AC87" s="35">
        <v>12142.11</v>
      </c>
      <c r="AD87" s="35">
        <v>166.47383866249999</v>
      </c>
      <c r="AE87" s="35">
        <v>14085.73</v>
      </c>
      <c r="AF87" s="35">
        <v>34754.776705339893</v>
      </c>
      <c r="AG87" s="137">
        <v>27895</v>
      </c>
      <c r="AH87" s="35">
        <v>27895</v>
      </c>
      <c r="AI87" s="35">
        <v>1509</v>
      </c>
      <c r="AJ87" s="35">
        <v>1509</v>
      </c>
      <c r="AK87" s="35">
        <v>0</v>
      </c>
      <c r="AL87" s="35">
        <v>26386</v>
      </c>
      <c r="AM87" s="35">
        <v>26386</v>
      </c>
      <c r="AN87" s="35">
        <v>0</v>
      </c>
      <c r="AO87" s="35">
        <v>48115.105053000007</v>
      </c>
      <c r="AP87" s="35">
        <v>48115.105053000007</v>
      </c>
      <c r="AQ87" s="35">
        <v>0</v>
      </c>
      <c r="AR87" s="35">
        <v>5739</v>
      </c>
      <c r="AS87" s="35">
        <v>0</v>
      </c>
    </row>
    <row r="88" spans="2:45" s="1" customFormat="1" ht="12.75" x14ac:dyDescent="0.2">
      <c r="B88" s="32" t="s">
        <v>745</v>
      </c>
      <c r="C88" s="33" t="s">
        <v>251</v>
      </c>
      <c r="D88" s="32" t="s">
        <v>252</v>
      </c>
      <c r="E88" s="32" t="s">
        <v>13</v>
      </c>
      <c r="F88" s="32" t="s">
        <v>11</v>
      </c>
      <c r="G88" s="32" t="s">
        <v>20</v>
      </c>
      <c r="H88" s="32" t="s">
        <v>32</v>
      </c>
      <c r="I88" s="32" t="s">
        <v>10</v>
      </c>
      <c r="J88" s="32" t="s">
        <v>12</v>
      </c>
      <c r="K88" s="32" t="s">
        <v>253</v>
      </c>
      <c r="L88" s="34">
        <v>1128</v>
      </c>
      <c r="M88" s="150">
        <v>94793.102813999998</v>
      </c>
      <c r="N88" s="35">
        <v>-33264</v>
      </c>
      <c r="O88" s="35">
        <v>11863.780601428574</v>
      </c>
      <c r="P88" s="31">
        <v>78839.002814000007</v>
      </c>
      <c r="Q88" s="36">
        <v>5791.9343639999997</v>
      </c>
      <c r="R88" s="37">
        <v>0</v>
      </c>
      <c r="S88" s="37">
        <v>841.30463885746599</v>
      </c>
      <c r="T88" s="37">
        <v>1414.695361142534</v>
      </c>
      <c r="U88" s="38">
        <v>2256.012165487291</v>
      </c>
      <c r="V88" s="39">
        <v>8047.9465294872907</v>
      </c>
      <c r="W88" s="35">
        <v>86886.9493434873</v>
      </c>
      <c r="X88" s="35">
        <v>1577.4461978574691</v>
      </c>
      <c r="Y88" s="34">
        <v>85309.503145629831</v>
      </c>
      <c r="Z88" s="144">
        <v>0</v>
      </c>
      <c r="AA88" s="35">
        <v>3009.0992679855012</v>
      </c>
      <c r="AB88" s="35">
        <v>8654.722320676743</v>
      </c>
      <c r="AC88" s="35">
        <v>20162.53</v>
      </c>
      <c r="AD88" s="35">
        <v>78</v>
      </c>
      <c r="AE88" s="35">
        <v>686.58</v>
      </c>
      <c r="AF88" s="35">
        <v>32590.931588662243</v>
      </c>
      <c r="AG88" s="137">
        <v>25853</v>
      </c>
      <c r="AH88" s="35">
        <v>29026.9</v>
      </c>
      <c r="AI88" s="35">
        <v>2307</v>
      </c>
      <c r="AJ88" s="35">
        <v>5480.9000000000005</v>
      </c>
      <c r="AK88" s="35">
        <v>3173.9000000000005</v>
      </c>
      <c r="AL88" s="35">
        <v>23546</v>
      </c>
      <c r="AM88" s="35">
        <v>23546</v>
      </c>
      <c r="AN88" s="35">
        <v>0</v>
      </c>
      <c r="AO88" s="35">
        <v>78839.002814000007</v>
      </c>
      <c r="AP88" s="35">
        <v>75665.102814000013</v>
      </c>
      <c r="AQ88" s="35">
        <v>3173.8999999999942</v>
      </c>
      <c r="AR88" s="35">
        <v>-33264</v>
      </c>
      <c r="AS88" s="35">
        <v>0</v>
      </c>
    </row>
    <row r="89" spans="2:45" s="1" customFormat="1" ht="12.75" x14ac:dyDescent="0.2">
      <c r="B89" s="32" t="s">
        <v>745</v>
      </c>
      <c r="C89" s="33" t="s">
        <v>449</v>
      </c>
      <c r="D89" s="32" t="s">
        <v>450</v>
      </c>
      <c r="E89" s="32" t="s">
        <v>13</v>
      </c>
      <c r="F89" s="32" t="s">
        <v>11</v>
      </c>
      <c r="G89" s="32" t="s">
        <v>20</v>
      </c>
      <c r="H89" s="32" t="s">
        <v>32</v>
      </c>
      <c r="I89" s="32" t="s">
        <v>10</v>
      </c>
      <c r="J89" s="32" t="s">
        <v>12</v>
      </c>
      <c r="K89" s="32" t="s">
        <v>451</v>
      </c>
      <c r="L89" s="34">
        <v>1142</v>
      </c>
      <c r="M89" s="150">
        <v>234714.80213300002</v>
      </c>
      <c r="N89" s="35">
        <v>-237598</v>
      </c>
      <c r="O89" s="35">
        <v>135028.89476637496</v>
      </c>
      <c r="P89" s="31">
        <v>99596.802133000019</v>
      </c>
      <c r="Q89" s="36">
        <v>11219.972788999999</v>
      </c>
      <c r="R89" s="37">
        <v>0</v>
      </c>
      <c r="S89" s="37">
        <v>2104.4366068579511</v>
      </c>
      <c r="T89" s="37">
        <v>21291.540734990031</v>
      </c>
      <c r="U89" s="38">
        <v>23396.103504731411</v>
      </c>
      <c r="V89" s="39">
        <v>34616.076293731414</v>
      </c>
      <c r="W89" s="35">
        <v>134212.87842673145</v>
      </c>
      <c r="X89" s="35">
        <v>29999.320513232902</v>
      </c>
      <c r="Y89" s="34">
        <v>104213.55791349855</v>
      </c>
      <c r="Z89" s="144">
        <v>0</v>
      </c>
      <c r="AA89" s="35">
        <v>12380.084050990989</v>
      </c>
      <c r="AB89" s="35">
        <v>28109.556293060919</v>
      </c>
      <c r="AC89" s="35">
        <v>4786.9399999999996</v>
      </c>
      <c r="AD89" s="35">
        <v>3965.8897402124999</v>
      </c>
      <c r="AE89" s="35">
        <v>7637.53</v>
      </c>
      <c r="AF89" s="35">
        <v>56880.000084264408</v>
      </c>
      <c r="AG89" s="137">
        <v>131138</v>
      </c>
      <c r="AH89" s="35">
        <v>147688</v>
      </c>
      <c r="AI89" s="35">
        <v>0</v>
      </c>
      <c r="AJ89" s="35">
        <v>16550</v>
      </c>
      <c r="AK89" s="35">
        <v>16550</v>
      </c>
      <c r="AL89" s="35">
        <v>131138</v>
      </c>
      <c r="AM89" s="35">
        <v>131138</v>
      </c>
      <c r="AN89" s="35">
        <v>0</v>
      </c>
      <c r="AO89" s="35">
        <v>99596.802133000019</v>
      </c>
      <c r="AP89" s="35">
        <v>83046.802133000019</v>
      </c>
      <c r="AQ89" s="35">
        <v>16550</v>
      </c>
      <c r="AR89" s="35">
        <v>-237598</v>
      </c>
      <c r="AS89" s="35">
        <v>0</v>
      </c>
    </row>
    <row r="90" spans="2:45" s="1" customFormat="1" ht="12.75" x14ac:dyDescent="0.2">
      <c r="B90" s="32" t="s">
        <v>745</v>
      </c>
      <c r="C90" s="33" t="s">
        <v>636</v>
      </c>
      <c r="D90" s="32" t="s">
        <v>637</v>
      </c>
      <c r="E90" s="32" t="s">
        <v>13</v>
      </c>
      <c r="F90" s="32" t="s">
        <v>11</v>
      </c>
      <c r="G90" s="32" t="s">
        <v>20</v>
      </c>
      <c r="H90" s="32" t="s">
        <v>32</v>
      </c>
      <c r="I90" s="32" t="s">
        <v>10</v>
      </c>
      <c r="J90" s="32" t="s">
        <v>17</v>
      </c>
      <c r="K90" s="32" t="s">
        <v>638</v>
      </c>
      <c r="L90" s="34">
        <v>267</v>
      </c>
      <c r="M90" s="150">
        <v>6389.3942580000003</v>
      </c>
      <c r="N90" s="35">
        <v>-5284</v>
      </c>
      <c r="O90" s="35">
        <v>3198.0986548663009</v>
      </c>
      <c r="P90" s="31">
        <v>4355.8606837999978</v>
      </c>
      <c r="Q90" s="36">
        <v>955.98509300000001</v>
      </c>
      <c r="R90" s="37">
        <v>0</v>
      </c>
      <c r="S90" s="37">
        <v>0</v>
      </c>
      <c r="T90" s="37">
        <v>534</v>
      </c>
      <c r="U90" s="38">
        <v>534.00287959672585</v>
      </c>
      <c r="V90" s="39">
        <v>1489.9879725967257</v>
      </c>
      <c r="W90" s="35">
        <v>5845.8486563967235</v>
      </c>
      <c r="X90" s="35">
        <v>0</v>
      </c>
      <c r="Y90" s="34">
        <v>5845.8486563967235</v>
      </c>
      <c r="Z90" s="144">
        <v>0</v>
      </c>
      <c r="AA90" s="35">
        <v>530.72810005762221</v>
      </c>
      <c r="AB90" s="35">
        <v>2545.8066034080994</v>
      </c>
      <c r="AC90" s="35">
        <v>4038.28</v>
      </c>
      <c r="AD90" s="35">
        <v>0</v>
      </c>
      <c r="AE90" s="35">
        <v>0</v>
      </c>
      <c r="AF90" s="35">
        <v>7114.8147034657213</v>
      </c>
      <c r="AG90" s="137">
        <v>249</v>
      </c>
      <c r="AH90" s="35">
        <v>3250.4664257999998</v>
      </c>
      <c r="AI90" s="35">
        <v>249</v>
      </c>
      <c r="AJ90" s="35">
        <v>638.93942580000009</v>
      </c>
      <c r="AK90" s="35">
        <v>389.93942580000009</v>
      </c>
      <c r="AL90" s="35">
        <v>0</v>
      </c>
      <c r="AM90" s="35">
        <v>2611.5269999999996</v>
      </c>
      <c r="AN90" s="35">
        <v>2611.5269999999996</v>
      </c>
      <c r="AO90" s="35">
        <v>4355.8606837999978</v>
      </c>
      <c r="AP90" s="35">
        <v>1354.394257999998</v>
      </c>
      <c r="AQ90" s="35">
        <v>3001.4664257999993</v>
      </c>
      <c r="AR90" s="35">
        <v>-5284</v>
      </c>
      <c r="AS90" s="35">
        <v>0</v>
      </c>
    </row>
    <row r="91" spans="2:45" s="1" customFormat="1" ht="12.75" x14ac:dyDescent="0.2">
      <c r="B91" s="32" t="s">
        <v>745</v>
      </c>
      <c r="C91" s="33" t="s">
        <v>248</v>
      </c>
      <c r="D91" s="32" t="s">
        <v>249</v>
      </c>
      <c r="E91" s="32" t="s">
        <v>13</v>
      </c>
      <c r="F91" s="32" t="s">
        <v>11</v>
      </c>
      <c r="G91" s="32" t="s">
        <v>20</v>
      </c>
      <c r="H91" s="32" t="s">
        <v>32</v>
      </c>
      <c r="I91" s="32" t="s">
        <v>10</v>
      </c>
      <c r="J91" s="32" t="s">
        <v>17</v>
      </c>
      <c r="K91" s="32" t="s">
        <v>250</v>
      </c>
      <c r="L91" s="34">
        <v>572</v>
      </c>
      <c r="M91" s="150">
        <v>14841.211676999999</v>
      </c>
      <c r="N91" s="35">
        <v>18141</v>
      </c>
      <c r="O91" s="35">
        <v>0</v>
      </c>
      <c r="P91" s="31">
        <v>38576.943676999996</v>
      </c>
      <c r="Q91" s="36">
        <v>3705.172834</v>
      </c>
      <c r="R91" s="37">
        <v>0</v>
      </c>
      <c r="S91" s="37">
        <v>440.27548914302628</v>
      </c>
      <c r="T91" s="37">
        <v>703.72451085697367</v>
      </c>
      <c r="U91" s="38">
        <v>1144.0061690236971</v>
      </c>
      <c r="V91" s="39">
        <v>4849.1790030236971</v>
      </c>
      <c r="W91" s="35">
        <v>43426.122680023691</v>
      </c>
      <c r="X91" s="35">
        <v>825.51654214302107</v>
      </c>
      <c r="Y91" s="34">
        <v>42600.60613788067</v>
      </c>
      <c r="Z91" s="144">
        <v>0</v>
      </c>
      <c r="AA91" s="35">
        <v>470.33407429036413</v>
      </c>
      <c r="AB91" s="35">
        <v>3661.8488876875313</v>
      </c>
      <c r="AC91" s="35">
        <v>6867.68</v>
      </c>
      <c r="AD91" s="35">
        <v>0</v>
      </c>
      <c r="AE91" s="35">
        <v>0</v>
      </c>
      <c r="AF91" s="35">
        <v>10999.862961977895</v>
      </c>
      <c r="AG91" s="137">
        <v>5305</v>
      </c>
      <c r="AH91" s="35">
        <v>5594.7319999999991</v>
      </c>
      <c r="AI91" s="35">
        <v>0</v>
      </c>
      <c r="AJ91" s="35">
        <v>0</v>
      </c>
      <c r="AK91" s="35">
        <v>0</v>
      </c>
      <c r="AL91" s="35">
        <v>5305</v>
      </c>
      <c r="AM91" s="35">
        <v>5594.7319999999991</v>
      </c>
      <c r="AN91" s="35">
        <v>289.73199999999906</v>
      </c>
      <c r="AO91" s="35">
        <v>38576.943676999996</v>
      </c>
      <c r="AP91" s="35">
        <v>38287.211676999999</v>
      </c>
      <c r="AQ91" s="35">
        <v>289.73199999999633</v>
      </c>
      <c r="AR91" s="35">
        <v>18141</v>
      </c>
      <c r="AS91" s="35">
        <v>0</v>
      </c>
    </row>
    <row r="92" spans="2:45" s="1" customFormat="1" ht="12.75" x14ac:dyDescent="0.2">
      <c r="B92" s="32" t="s">
        <v>745</v>
      </c>
      <c r="C92" s="33" t="s">
        <v>494</v>
      </c>
      <c r="D92" s="32" t="s">
        <v>495</v>
      </c>
      <c r="E92" s="32" t="s">
        <v>13</v>
      </c>
      <c r="F92" s="32" t="s">
        <v>11</v>
      </c>
      <c r="G92" s="32" t="s">
        <v>20</v>
      </c>
      <c r="H92" s="32" t="s">
        <v>32</v>
      </c>
      <c r="I92" s="32" t="s">
        <v>10</v>
      </c>
      <c r="J92" s="32" t="s">
        <v>17</v>
      </c>
      <c r="K92" s="32" t="s">
        <v>496</v>
      </c>
      <c r="L92" s="34">
        <v>507</v>
      </c>
      <c r="M92" s="150">
        <v>35636.295564</v>
      </c>
      <c r="N92" s="35">
        <v>-19678</v>
      </c>
      <c r="O92" s="35">
        <v>8798.2227621159036</v>
      </c>
      <c r="P92" s="31">
        <v>4024.2625640000006</v>
      </c>
      <c r="Q92" s="36">
        <v>1216.2682789999999</v>
      </c>
      <c r="R92" s="37">
        <v>0</v>
      </c>
      <c r="S92" s="37">
        <v>146.61970742862775</v>
      </c>
      <c r="T92" s="37">
        <v>3057.7761970559059</v>
      </c>
      <c r="U92" s="38">
        <v>3204.4131841998046</v>
      </c>
      <c r="V92" s="39">
        <v>4420.6814631998041</v>
      </c>
      <c r="W92" s="35">
        <v>8444.9440271998046</v>
      </c>
      <c r="X92" s="35">
        <v>3960.8961145445319</v>
      </c>
      <c r="Y92" s="34">
        <v>4484.0479126552727</v>
      </c>
      <c r="Z92" s="144">
        <v>0</v>
      </c>
      <c r="AA92" s="35">
        <v>395.94480408329969</v>
      </c>
      <c r="AB92" s="35">
        <v>8220.2847947165246</v>
      </c>
      <c r="AC92" s="35">
        <v>6284.34</v>
      </c>
      <c r="AD92" s="35">
        <v>756.18868893750005</v>
      </c>
      <c r="AE92" s="35">
        <v>52.87</v>
      </c>
      <c r="AF92" s="35">
        <v>15709.628287737325</v>
      </c>
      <c r="AG92" s="137">
        <v>1303</v>
      </c>
      <c r="AH92" s="35">
        <v>5928.9669999999996</v>
      </c>
      <c r="AI92" s="35">
        <v>0</v>
      </c>
      <c r="AJ92" s="35">
        <v>970</v>
      </c>
      <c r="AK92" s="35">
        <v>970</v>
      </c>
      <c r="AL92" s="35">
        <v>1303</v>
      </c>
      <c r="AM92" s="35">
        <v>4958.9669999999996</v>
      </c>
      <c r="AN92" s="35">
        <v>3655.9669999999996</v>
      </c>
      <c r="AO92" s="35">
        <v>4024.2625640000006</v>
      </c>
      <c r="AP92" s="35">
        <v>-601.70443599999908</v>
      </c>
      <c r="AQ92" s="35">
        <v>4625.9670000000006</v>
      </c>
      <c r="AR92" s="35">
        <v>-19678</v>
      </c>
      <c r="AS92" s="35">
        <v>0</v>
      </c>
    </row>
    <row r="93" spans="2:45" s="1" customFormat="1" ht="12.75" x14ac:dyDescent="0.2">
      <c r="B93" s="32" t="s">
        <v>745</v>
      </c>
      <c r="C93" s="33" t="s">
        <v>687</v>
      </c>
      <c r="D93" s="32" t="s">
        <v>688</v>
      </c>
      <c r="E93" s="32" t="s">
        <v>13</v>
      </c>
      <c r="F93" s="32" t="s">
        <v>11</v>
      </c>
      <c r="G93" s="32" t="s">
        <v>20</v>
      </c>
      <c r="H93" s="32" t="s">
        <v>32</v>
      </c>
      <c r="I93" s="32" t="s">
        <v>10</v>
      </c>
      <c r="J93" s="32" t="s">
        <v>12</v>
      </c>
      <c r="K93" s="32" t="s">
        <v>689</v>
      </c>
      <c r="L93" s="34">
        <v>1201</v>
      </c>
      <c r="M93" s="150">
        <v>78115.412429000004</v>
      </c>
      <c r="N93" s="35">
        <v>-10906</v>
      </c>
      <c r="O93" s="35">
        <v>0</v>
      </c>
      <c r="P93" s="31">
        <v>73782.612429000001</v>
      </c>
      <c r="Q93" s="36">
        <v>1011.937397</v>
      </c>
      <c r="R93" s="37">
        <v>0</v>
      </c>
      <c r="S93" s="37">
        <v>1156.2859120004441</v>
      </c>
      <c r="T93" s="37">
        <v>1245.7140879995559</v>
      </c>
      <c r="U93" s="38">
        <v>2402.0129527927629</v>
      </c>
      <c r="V93" s="39">
        <v>3413.9503497927631</v>
      </c>
      <c r="W93" s="35">
        <v>77196.562778792766</v>
      </c>
      <c r="X93" s="35">
        <v>2168.0360850004363</v>
      </c>
      <c r="Y93" s="34">
        <v>75028.52669379233</v>
      </c>
      <c r="Z93" s="144">
        <v>0</v>
      </c>
      <c r="AA93" s="35">
        <v>9251.6575318193445</v>
      </c>
      <c r="AB93" s="35">
        <v>10721.32957918825</v>
      </c>
      <c r="AC93" s="35">
        <v>7081.71</v>
      </c>
      <c r="AD93" s="35">
        <v>404</v>
      </c>
      <c r="AE93" s="35">
        <v>795.25</v>
      </c>
      <c r="AF93" s="35">
        <v>28253.947111007594</v>
      </c>
      <c r="AG93" s="137">
        <v>34663</v>
      </c>
      <c r="AH93" s="35">
        <v>38308.199999999997</v>
      </c>
      <c r="AI93" s="35">
        <v>0</v>
      </c>
      <c r="AJ93" s="35">
        <v>3645.2000000000003</v>
      </c>
      <c r="AK93" s="35">
        <v>3645.2000000000003</v>
      </c>
      <c r="AL93" s="35">
        <v>34663</v>
      </c>
      <c r="AM93" s="35">
        <v>34663</v>
      </c>
      <c r="AN93" s="35">
        <v>0</v>
      </c>
      <c r="AO93" s="35">
        <v>73782.612429000001</v>
      </c>
      <c r="AP93" s="35">
        <v>70137.412429000004</v>
      </c>
      <c r="AQ93" s="35">
        <v>3645.1999999999971</v>
      </c>
      <c r="AR93" s="35">
        <v>-10906</v>
      </c>
      <c r="AS93" s="35">
        <v>0</v>
      </c>
    </row>
    <row r="94" spans="2:45" s="1" customFormat="1" ht="12.75" x14ac:dyDescent="0.2">
      <c r="B94" s="32" t="s">
        <v>745</v>
      </c>
      <c r="C94" s="33" t="s">
        <v>380</v>
      </c>
      <c r="D94" s="32" t="s">
        <v>381</v>
      </c>
      <c r="E94" s="32" t="s">
        <v>13</v>
      </c>
      <c r="F94" s="32" t="s">
        <v>11</v>
      </c>
      <c r="G94" s="32" t="s">
        <v>20</v>
      </c>
      <c r="H94" s="32" t="s">
        <v>32</v>
      </c>
      <c r="I94" s="32" t="s">
        <v>10</v>
      </c>
      <c r="J94" s="32" t="s">
        <v>17</v>
      </c>
      <c r="K94" s="32" t="s">
        <v>382</v>
      </c>
      <c r="L94" s="34">
        <v>600</v>
      </c>
      <c r="M94" s="150">
        <v>21950.610504000004</v>
      </c>
      <c r="N94" s="35">
        <v>-15559</v>
      </c>
      <c r="O94" s="35">
        <v>11022.080270462915</v>
      </c>
      <c r="P94" s="31">
        <v>16501.510504000005</v>
      </c>
      <c r="Q94" s="36">
        <v>1167.0753440000001</v>
      </c>
      <c r="R94" s="37">
        <v>0</v>
      </c>
      <c r="S94" s="37">
        <v>778.49688228601326</v>
      </c>
      <c r="T94" s="37">
        <v>421.50311771398674</v>
      </c>
      <c r="U94" s="38">
        <v>1200.0064710038782</v>
      </c>
      <c r="V94" s="39">
        <v>2367.0818150038785</v>
      </c>
      <c r="W94" s="35">
        <v>18868.592319003885</v>
      </c>
      <c r="X94" s="35">
        <v>1459.6816542860142</v>
      </c>
      <c r="Y94" s="34">
        <v>17408.910664717871</v>
      </c>
      <c r="Z94" s="144">
        <v>0</v>
      </c>
      <c r="AA94" s="35">
        <v>1776.9717662711978</v>
      </c>
      <c r="AB94" s="35">
        <v>10241.343684757634</v>
      </c>
      <c r="AC94" s="35">
        <v>3334.6400000000003</v>
      </c>
      <c r="AD94" s="35">
        <v>63.5</v>
      </c>
      <c r="AE94" s="35">
        <v>356</v>
      </c>
      <c r="AF94" s="35">
        <v>15772.455451028833</v>
      </c>
      <c r="AG94" s="137">
        <v>10060</v>
      </c>
      <c r="AH94" s="35">
        <v>10109.9</v>
      </c>
      <c r="AI94" s="35">
        <v>892</v>
      </c>
      <c r="AJ94" s="35">
        <v>941.90000000000009</v>
      </c>
      <c r="AK94" s="35">
        <v>49.900000000000091</v>
      </c>
      <c r="AL94" s="35">
        <v>9168</v>
      </c>
      <c r="AM94" s="35">
        <v>9168</v>
      </c>
      <c r="AN94" s="35">
        <v>0</v>
      </c>
      <c r="AO94" s="35">
        <v>16501.510504000005</v>
      </c>
      <c r="AP94" s="35">
        <v>16451.610504000004</v>
      </c>
      <c r="AQ94" s="35">
        <v>49.900000000001455</v>
      </c>
      <c r="AR94" s="35">
        <v>-15559</v>
      </c>
      <c r="AS94" s="35">
        <v>0</v>
      </c>
    </row>
    <row r="95" spans="2:45" s="1" customFormat="1" ht="12.75" x14ac:dyDescent="0.2">
      <c r="B95" s="32" t="s">
        <v>745</v>
      </c>
      <c r="C95" s="33" t="s">
        <v>386</v>
      </c>
      <c r="D95" s="32" t="s">
        <v>387</v>
      </c>
      <c r="E95" s="32" t="s">
        <v>13</v>
      </c>
      <c r="F95" s="32" t="s">
        <v>11</v>
      </c>
      <c r="G95" s="32" t="s">
        <v>20</v>
      </c>
      <c r="H95" s="32" t="s">
        <v>32</v>
      </c>
      <c r="I95" s="32" t="s">
        <v>10</v>
      </c>
      <c r="J95" s="32" t="s">
        <v>17</v>
      </c>
      <c r="K95" s="32" t="s">
        <v>388</v>
      </c>
      <c r="L95" s="34">
        <v>187</v>
      </c>
      <c r="M95" s="150">
        <v>7415.5237499999994</v>
      </c>
      <c r="N95" s="35">
        <v>4798.8999999999996</v>
      </c>
      <c r="O95" s="35">
        <v>0</v>
      </c>
      <c r="P95" s="31">
        <v>7499.4707500000004</v>
      </c>
      <c r="Q95" s="36">
        <v>0</v>
      </c>
      <c r="R95" s="37">
        <v>0</v>
      </c>
      <c r="S95" s="37">
        <v>17.900440000006874</v>
      </c>
      <c r="T95" s="37">
        <v>356.09955999999312</v>
      </c>
      <c r="U95" s="38">
        <v>374.00201679620875</v>
      </c>
      <c r="V95" s="39">
        <v>374.00201679620875</v>
      </c>
      <c r="W95" s="35">
        <v>7873.4727667962088</v>
      </c>
      <c r="X95" s="35">
        <v>17.900440000006711</v>
      </c>
      <c r="Y95" s="34">
        <v>7855.5723267962021</v>
      </c>
      <c r="Z95" s="144">
        <v>0</v>
      </c>
      <c r="AA95" s="35">
        <v>793.14721703755515</v>
      </c>
      <c r="AB95" s="35">
        <v>3042.2385335501635</v>
      </c>
      <c r="AC95" s="35">
        <v>1412.1100000000001</v>
      </c>
      <c r="AD95" s="35">
        <v>0</v>
      </c>
      <c r="AE95" s="35">
        <v>0</v>
      </c>
      <c r="AF95" s="35">
        <v>5247.4957505877192</v>
      </c>
      <c r="AG95" s="137">
        <v>0</v>
      </c>
      <c r="AH95" s="35">
        <v>1829.0469999999998</v>
      </c>
      <c r="AI95" s="35">
        <v>0</v>
      </c>
      <c r="AJ95" s="35">
        <v>0</v>
      </c>
      <c r="AK95" s="35">
        <v>0</v>
      </c>
      <c r="AL95" s="35">
        <v>0</v>
      </c>
      <c r="AM95" s="35">
        <v>1829.0469999999998</v>
      </c>
      <c r="AN95" s="35">
        <v>1829.0469999999998</v>
      </c>
      <c r="AO95" s="35">
        <v>7499.4707500000004</v>
      </c>
      <c r="AP95" s="35">
        <v>5670.4237500000008</v>
      </c>
      <c r="AQ95" s="35">
        <v>1829.0470000000005</v>
      </c>
      <c r="AR95" s="35">
        <v>4206</v>
      </c>
      <c r="AS95" s="35">
        <v>592.89999999999964</v>
      </c>
    </row>
    <row r="96" spans="2:45" s="1" customFormat="1" ht="12.75" x14ac:dyDescent="0.2">
      <c r="B96" s="32" t="s">
        <v>745</v>
      </c>
      <c r="C96" s="33" t="s">
        <v>497</v>
      </c>
      <c r="D96" s="32" t="s">
        <v>498</v>
      </c>
      <c r="E96" s="32" t="s">
        <v>13</v>
      </c>
      <c r="F96" s="32" t="s">
        <v>11</v>
      </c>
      <c r="G96" s="32" t="s">
        <v>20</v>
      </c>
      <c r="H96" s="32" t="s">
        <v>32</v>
      </c>
      <c r="I96" s="32" t="s">
        <v>10</v>
      </c>
      <c r="J96" s="32" t="s">
        <v>17</v>
      </c>
      <c r="K96" s="32" t="s">
        <v>499</v>
      </c>
      <c r="L96" s="34">
        <v>762</v>
      </c>
      <c r="M96" s="150">
        <v>56382.317444000008</v>
      </c>
      <c r="N96" s="35">
        <v>-6090</v>
      </c>
      <c r="O96" s="35">
        <v>1269.8918451613545</v>
      </c>
      <c r="P96" s="31">
        <v>61702.139444000008</v>
      </c>
      <c r="Q96" s="36">
        <v>1406.3620060000001</v>
      </c>
      <c r="R96" s="37">
        <v>0</v>
      </c>
      <c r="S96" s="37">
        <v>376.15345257157298</v>
      </c>
      <c r="T96" s="37">
        <v>1147.8465474284271</v>
      </c>
      <c r="U96" s="38">
        <v>1524.0082181749253</v>
      </c>
      <c r="V96" s="39">
        <v>2930.3702241749252</v>
      </c>
      <c r="W96" s="35">
        <v>64632.509668174935</v>
      </c>
      <c r="X96" s="35">
        <v>705.28772357157868</v>
      </c>
      <c r="Y96" s="34">
        <v>63927.221944603356</v>
      </c>
      <c r="Z96" s="144">
        <v>0</v>
      </c>
      <c r="AA96" s="35">
        <v>1165.5683931397393</v>
      </c>
      <c r="AB96" s="35">
        <v>9149.3745831862616</v>
      </c>
      <c r="AC96" s="35">
        <v>4431.2</v>
      </c>
      <c r="AD96" s="35">
        <v>92</v>
      </c>
      <c r="AE96" s="35">
        <v>0</v>
      </c>
      <c r="AF96" s="35">
        <v>14838.142976326002</v>
      </c>
      <c r="AG96" s="137">
        <v>1727</v>
      </c>
      <c r="AH96" s="35">
        <v>11409.822</v>
      </c>
      <c r="AI96" s="35">
        <v>1727</v>
      </c>
      <c r="AJ96" s="35">
        <v>3956.7000000000003</v>
      </c>
      <c r="AK96" s="35">
        <v>2229.7000000000003</v>
      </c>
      <c r="AL96" s="35">
        <v>0</v>
      </c>
      <c r="AM96" s="35">
        <v>7453.1219999999994</v>
      </c>
      <c r="AN96" s="35">
        <v>7453.1219999999994</v>
      </c>
      <c r="AO96" s="35">
        <v>61702.139444000008</v>
      </c>
      <c r="AP96" s="35">
        <v>52019.317444000015</v>
      </c>
      <c r="AQ96" s="35">
        <v>9682.8220000000074</v>
      </c>
      <c r="AR96" s="35">
        <v>-6090</v>
      </c>
      <c r="AS96" s="35">
        <v>0</v>
      </c>
    </row>
    <row r="97" spans="2:45" s="1" customFormat="1" ht="12.75" x14ac:dyDescent="0.2">
      <c r="B97" s="32" t="s">
        <v>745</v>
      </c>
      <c r="C97" s="33" t="s">
        <v>152</v>
      </c>
      <c r="D97" s="32" t="s">
        <v>153</v>
      </c>
      <c r="E97" s="32" t="s">
        <v>13</v>
      </c>
      <c r="F97" s="32" t="s">
        <v>11</v>
      </c>
      <c r="G97" s="32" t="s">
        <v>20</v>
      </c>
      <c r="H97" s="32" t="s">
        <v>32</v>
      </c>
      <c r="I97" s="32" t="s">
        <v>10</v>
      </c>
      <c r="J97" s="32" t="s">
        <v>17</v>
      </c>
      <c r="K97" s="32" t="s">
        <v>154</v>
      </c>
      <c r="L97" s="34">
        <v>672</v>
      </c>
      <c r="M97" s="150">
        <v>43517.381345000002</v>
      </c>
      <c r="N97" s="35">
        <v>781</v>
      </c>
      <c r="O97" s="35">
        <v>0</v>
      </c>
      <c r="P97" s="31">
        <v>35343.213345000004</v>
      </c>
      <c r="Q97" s="36">
        <v>983.42317700000001</v>
      </c>
      <c r="R97" s="37">
        <v>0</v>
      </c>
      <c r="S97" s="37">
        <v>403.24324685729772</v>
      </c>
      <c r="T97" s="37">
        <v>940.75675314270234</v>
      </c>
      <c r="U97" s="38">
        <v>1344.0072475243437</v>
      </c>
      <c r="V97" s="39">
        <v>2327.4304245243438</v>
      </c>
      <c r="W97" s="35">
        <v>37670.643769524351</v>
      </c>
      <c r="X97" s="35">
        <v>756.08108785730292</v>
      </c>
      <c r="Y97" s="34">
        <v>36914.562681667048</v>
      </c>
      <c r="Z97" s="144">
        <v>0</v>
      </c>
      <c r="AA97" s="35">
        <v>999.29032370150685</v>
      </c>
      <c r="AB97" s="35">
        <v>6465.0717022313274</v>
      </c>
      <c r="AC97" s="35">
        <v>6475.03</v>
      </c>
      <c r="AD97" s="35">
        <v>716</v>
      </c>
      <c r="AE97" s="35">
        <v>78.75</v>
      </c>
      <c r="AF97" s="35">
        <v>14734.142025932833</v>
      </c>
      <c r="AG97" s="137">
        <v>0</v>
      </c>
      <c r="AH97" s="35">
        <v>6572.8319999999994</v>
      </c>
      <c r="AI97" s="35">
        <v>0</v>
      </c>
      <c r="AJ97" s="35">
        <v>0</v>
      </c>
      <c r="AK97" s="35">
        <v>0</v>
      </c>
      <c r="AL97" s="35">
        <v>0</v>
      </c>
      <c r="AM97" s="35">
        <v>6572.8319999999994</v>
      </c>
      <c r="AN97" s="35">
        <v>6572.8319999999994</v>
      </c>
      <c r="AO97" s="35">
        <v>35343.213345000004</v>
      </c>
      <c r="AP97" s="35">
        <v>28770.381345000005</v>
      </c>
      <c r="AQ97" s="35">
        <v>6572.8320000000022</v>
      </c>
      <c r="AR97" s="35">
        <v>781</v>
      </c>
      <c r="AS97" s="35">
        <v>0</v>
      </c>
    </row>
    <row r="98" spans="2:45" s="1" customFormat="1" ht="12.75" x14ac:dyDescent="0.2">
      <c r="B98" s="32" t="s">
        <v>745</v>
      </c>
      <c r="C98" s="33" t="s">
        <v>597</v>
      </c>
      <c r="D98" s="32" t="s">
        <v>598</v>
      </c>
      <c r="E98" s="32" t="s">
        <v>13</v>
      </c>
      <c r="F98" s="32" t="s">
        <v>11</v>
      </c>
      <c r="G98" s="32" t="s">
        <v>20</v>
      </c>
      <c r="H98" s="32" t="s">
        <v>32</v>
      </c>
      <c r="I98" s="32" t="s">
        <v>10</v>
      </c>
      <c r="J98" s="32" t="s">
        <v>12</v>
      </c>
      <c r="K98" s="32" t="s">
        <v>599</v>
      </c>
      <c r="L98" s="34">
        <v>2240</v>
      </c>
      <c r="M98" s="150">
        <v>104178.08246999999</v>
      </c>
      <c r="N98" s="35">
        <v>-16946</v>
      </c>
      <c r="O98" s="35">
        <v>3415.7907883822973</v>
      </c>
      <c r="P98" s="31">
        <v>77197.382469999997</v>
      </c>
      <c r="Q98" s="36">
        <v>2524.0195429999999</v>
      </c>
      <c r="R98" s="37">
        <v>0</v>
      </c>
      <c r="S98" s="37">
        <v>2309.5453028580296</v>
      </c>
      <c r="T98" s="37">
        <v>2170.4546971419704</v>
      </c>
      <c r="U98" s="38">
        <v>4480.0241584144787</v>
      </c>
      <c r="V98" s="39">
        <v>7004.0437014144791</v>
      </c>
      <c r="W98" s="35">
        <v>84201.426171414481</v>
      </c>
      <c r="X98" s="35">
        <v>4330.3974428580259</v>
      </c>
      <c r="Y98" s="34">
        <v>79871.028728556455</v>
      </c>
      <c r="Z98" s="144">
        <v>0</v>
      </c>
      <c r="AA98" s="35">
        <v>4151.0702574431489</v>
      </c>
      <c r="AB98" s="35">
        <v>23534.904753719333</v>
      </c>
      <c r="AC98" s="35">
        <v>11934.03</v>
      </c>
      <c r="AD98" s="35">
        <v>3355.5151063250005</v>
      </c>
      <c r="AE98" s="35">
        <v>17798.63</v>
      </c>
      <c r="AF98" s="35">
        <v>60774.150117487487</v>
      </c>
      <c r="AG98" s="137">
        <v>20114</v>
      </c>
      <c r="AH98" s="35">
        <v>30696.3</v>
      </c>
      <c r="AI98" s="35">
        <v>0</v>
      </c>
      <c r="AJ98" s="35">
        <v>5630.7000000000007</v>
      </c>
      <c r="AK98" s="35">
        <v>5630.7000000000007</v>
      </c>
      <c r="AL98" s="35">
        <v>20114</v>
      </c>
      <c r="AM98" s="35">
        <v>25065.599999999999</v>
      </c>
      <c r="AN98" s="35">
        <v>4951.5999999999985</v>
      </c>
      <c r="AO98" s="35">
        <v>77197.382469999997</v>
      </c>
      <c r="AP98" s="35">
        <v>66615.082469999994</v>
      </c>
      <c r="AQ98" s="35">
        <v>10582.300000000003</v>
      </c>
      <c r="AR98" s="35">
        <v>-16946</v>
      </c>
      <c r="AS98" s="35">
        <v>0</v>
      </c>
    </row>
    <row r="99" spans="2:45" s="1" customFormat="1" ht="12.75" x14ac:dyDescent="0.2">
      <c r="B99" s="32" t="s">
        <v>745</v>
      </c>
      <c r="C99" s="33" t="s">
        <v>374</v>
      </c>
      <c r="D99" s="32" t="s">
        <v>375</v>
      </c>
      <c r="E99" s="32" t="s">
        <v>13</v>
      </c>
      <c r="F99" s="32" t="s">
        <v>11</v>
      </c>
      <c r="G99" s="32" t="s">
        <v>20</v>
      </c>
      <c r="H99" s="32" t="s">
        <v>32</v>
      </c>
      <c r="I99" s="32" t="s">
        <v>10</v>
      </c>
      <c r="J99" s="32" t="s">
        <v>14</v>
      </c>
      <c r="K99" s="32" t="s">
        <v>376</v>
      </c>
      <c r="L99" s="34">
        <v>5779</v>
      </c>
      <c r="M99" s="150">
        <v>716054.26167599997</v>
      </c>
      <c r="N99" s="35">
        <v>-26756</v>
      </c>
      <c r="O99" s="35">
        <v>0</v>
      </c>
      <c r="P99" s="31">
        <v>686213.90867599996</v>
      </c>
      <c r="Q99" s="36">
        <v>27737.523118000001</v>
      </c>
      <c r="R99" s="37">
        <v>0</v>
      </c>
      <c r="S99" s="37">
        <v>18426.916561149934</v>
      </c>
      <c r="T99" s="37">
        <v>-371.2123620749262</v>
      </c>
      <c r="U99" s="38">
        <v>18055.801564518257</v>
      </c>
      <c r="V99" s="39">
        <v>45793.324682518258</v>
      </c>
      <c r="W99" s="35">
        <v>732007.23335851822</v>
      </c>
      <c r="X99" s="35">
        <v>34550.468552149832</v>
      </c>
      <c r="Y99" s="34">
        <v>697456.76480636839</v>
      </c>
      <c r="Z99" s="144">
        <v>189545.39989267147</v>
      </c>
      <c r="AA99" s="35">
        <v>208405.68169441621</v>
      </c>
      <c r="AB99" s="35">
        <v>190265.58545601639</v>
      </c>
      <c r="AC99" s="35">
        <v>24223.91</v>
      </c>
      <c r="AD99" s="35">
        <v>3533.1859939022097</v>
      </c>
      <c r="AE99" s="35">
        <v>127442.04</v>
      </c>
      <c r="AF99" s="35">
        <v>743415.80303700629</v>
      </c>
      <c r="AG99" s="137">
        <v>61856</v>
      </c>
      <c r="AH99" s="35">
        <v>106915.647</v>
      </c>
      <c r="AI99" s="35">
        <v>0</v>
      </c>
      <c r="AJ99" s="35">
        <v>43387.100000000006</v>
      </c>
      <c r="AK99" s="35">
        <v>43387.100000000006</v>
      </c>
      <c r="AL99" s="35">
        <v>61856</v>
      </c>
      <c r="AM99" s="35">
        <v>63528.546999999999</v>
      </c>
      <c r="AN99" s="35">
        <v>1672.5469999999987</v>
      </c>
      <c r="AO99" s="35">
        <v>686213.90867599996</v>
      </c>
      <c r="AP99" s="35">
        <v>641154.26167599997</v>
      </c>
      <c r="AQ99" s="35">
        <v>45059.646999999997</v>
      </c>
      <c r="AR99" s="35">
        <v>-26756</v>
      </c>
      <c r="AS99" s="35">
        <v>0</v>
      </c>
    </row>
    <row r="100" spans="2:45" s="1" customFormat="1" ht="12.75" x14ac:dyDescent="0.2">
      <c r="B100" s="32" t="s">
        <v>745</v>
      </c>
      <c r="C100" s="33" t="s">
        <v>585</v>
      </c>
      <c r="D100" s="32" t="s">
        <v>586</v>
      </c>
      <c r="E100" s="32" t="s">
        <v>13</v>
      </c>
      <c r="F100" s="32" t="s">
        <v>11</v>
      </c>
      <c r="G100" s="32" t="s">
        <v>20</v>
      </c>
      <c r="H100" s="32" t="s">
        <v>32</v>
      </c>
      <c r="I100" s="32" t="s">
        <v>10</v>
      </c>
      <c r="J100" s="32" t="s">
        <v>12</v>
      </c>
      <c r="K100" s="32" t="s">
        <v>587</v>
      </c>
      <c r="L100" s="34">
        <v>1097</v>
      </c>
      <c r="M100" s="150">
        <v>39143.307201999996</v>
      </c>
      <c r="N100" s="35">
        <v>-19368</v>
      </c>
      <c r="O100" s="35">
        <v>622.63984797951287</v>
      </c>
      <c r="P100" s="31">
        <v>32111.067922199996</v>
      </c>
      <c r="Q100" s="36">
        <v>1899.3056839999999</v>
      </c>
      <c r="R100" s="37">
        <v>0</v>
      </c>
      <c r="S100" s="37">
        <v>83.467643428603495</v>
      </c>
      <c r="T100" s="37">
        <v>2110.5323565713966</v>
      </c>
      <c r="U100" s="38">
        <v>2194.0118311520905</v>
      </c>
      <c r="V100" s="39">
        <v>4093.3175151520904</v>
      </c>
      <c r="W100" s="35">
        <v>36204.385437352088</v>
      </c>
      <c r="X100" s="35">
        <v>156.50183142859896</v>
      </c>
      <c r="Y100" s="34">
        <v>36047.883605923489</v>
      </c>
      <c r="Z100" s="144">
        <v>0</v>
      </c>
      <c r="AA100" s="35">
        <v>1952.118594706119</v>
      </c>
      <c r="AB100" s="35">
        <v>9363.6974137910929</v>
      </c>
      <c r="AC100" s="35">
        <v>13068.21</v>
      </c>
      <c r="AD100" s="35">
        <v>608</v>
      </c>
      <c r="AE100" s="35">
        <v>0</v>
      </c>
      <c r="AF100" s="35">
        <v>24992.026008497211</v>
      </c>
      <c r="AG100" s="137">
        <v>0</v>
      </c>
      <c r="AH100" s="35">
        <v>16189.7607202</v>
      </c>
      <c r="AI100" s="35">
        <v>0</v>
      </c>
      <c r="AJ100" s="35">
        <v>3914.3307201999996</v>
      </c>
      <c r="AK100" s="35">
        <v>3914.3307201999996</v>
      </c>
      <c r="AL100" s="35">
        <v>0</v>
      </c>
      <c r="AM100" s="35">
        <v>12275.43</v>
      </c>
      <c r="AN100" s="35">
        <v>12275.43</v>
      </c>
      <c r="AO100" s="35">
        <v>32111.067922199996</v>
      </c>
      <c r="AP100" s="35">
        <v>15921.307201999996</v>
      </c>
      <c r="AQ100" s="35">
        <v>16189.7607202</v>
      </c>
      <c r="AR100" s="35">
        <v>-19368</v>
      </c>
      <c r="AS100" s="35">
        <v>0</v>
      </c>
    </row>
    <row r="101" spans="2:45" s="1" customFormat="1" ht="12.75" x14ac:dyDescent="0.2">
      <c r="B101" s="32" t="s">
        <v>745</v>
      </c>
      <c r="C101" s="33" t="s">
        <v>654</v>
      </c>
      <c r="D101" s="32" t="s">
        <v>655</v>
      </c>
      <c r="E101" s="32" t="s">
        <v>13</v>
      </c>
      <c r="F101" s="32" t="s">
        <v>11</v>
      </c>
      <c r="G101" s="32" t="s">
        <v>20</v>
      </c>
      <c r="H101" s="32" t="s">
        <v>32</v>
      </c>
      <c r="I101" s="32" t="s">
        <v>10</v>
      </c>
      <c r="J101" s="32" t="s">
        <v>12</v>
      </c>
      <c r="K101" s="32" t="s">
        <v>656</v>
      </c>
      <c r="L101" s="34">
        <v>2032</v>
      </c>
      <c r="M101" s="150">
        <v>123787.319237</v>
      </c>
      <c r="N101" s="35">
        <v>-134259</v>
      </c>
      <c r="O101" s="35">
        <v>68322.877315413803</v>
      </c>
      <c r="P101" s="31">
        <v>-9226.6807629999967</v>
      </c>
      <c r="Q101" s="36">
        <v>8164.9583940000002</v>
      </c>
      <c r="R101" s="37">
        <v>9226.6807629999967</v>
      </c>
      <c r="S101" s="37">
        <v>1429.5605177148348</v>
      </c>
      <c r="T101" s="37">
        <v>51060.191346030762</v>
      </c>
      <c r="U101" s="38">
        <v>61716.765432807995</v>
      </c>
      <c r="V101" s="39">
        <v>69881.723826807996</v>
      </c>
      <c r="W101" s="35">
        <v>69881.723826807996</v>
      </c>
      <c r="X101" s="35">
        <v>64089.210345128653</v>
      </c>
      <c r="Y101" s="34">
        <v>5792.5134816793434</v>
      </c>
      <c r="Z101" s="144">
        <v>4949.0398046311284</v>
      </c>
      <c r="AA101" s="35">
        <v>21057.118976942835</v>
      </c>
      <c r="AB101" s="35">
        <v>23108.372447823313</v>
      </c>
      <c r="AC101" s="35">
        <v>25934.15</v>
      </c>
      <c r="AD101" s="35">
        <v>379.48047514999962</v>
      </c>
      <c r="AE101" s="35">
        <v>4280.58</v>
      </c>
      <c r="AF101" s="35">
        <v>79708.741704547283</v>
      </c>
      <c r="AG101" s="137">
        <v>23306</v>
      </c>
      <c r="AH101" s="35">
        <v>26704</v>
      </c>
      <c r="AI101" s="35">
        <v>212</v>
      </c>
      <c r="AJ101" s="35">
        <v>3610</v>
      </c>
      <c r="AK101" s="35">
        <v>3398</v>
      </c>
      <c r="AL101" s="35">
        <v>23094</v>
      </c>
      <c r="AM101" s="35">
        <v>23094</v>
      </c>
      <c r="AN101" s="35">
        <v>0</v>
      </c>
      <c r="AO101" s="35">
        <v>-9226.6807629999967</v>
      </c>
      <c r="AP101" s="35">
        <v>-12624.680762999997</v>
      </c>
      <c r="AQ101" s="35">
        <v>3398</v>
      </c>
      <c r="AR101" s="35">
        <v>-134259</v>
      </c>
      <c r="AS101" s="35">
        <v>0</v>
      </c>
    </row>
    <row r="102" spans="2:45" s="1" customFormat="1" ht="12.75" x14ac:dyDescent="0.2">
      <c r="B102" s="32" t="s">
        <v>745</v>
      </c>
      <c r="C102" s="33" t="s">
        <v>275</v>
      </c>
      <c r="D102" s="32" t="s">
        <v>276</v>
      </c>
      <c r="E102" s="32" t="s">
        <v>13</v>
      </c>
      <c r="F102" s="32" t="s">
        <v>11</v>
      </c>
      <c r="G102" s="32" t="s">
        <v>20</v>
      </c>
      <c r="H102" s="32" t="s">
        <v>32</v>
      </c>
      <c r="I102" s="32" t="s">
        <v>10</v>
      </c>
      <c r="J102" s="32" t="s">
        <v>12</v>
      </c>
      <c r="K102" s="32" t="s">
        <v>277</v>
      </c>
      <c r="L102" s="34">
        <v>1313</v>
      </c>
      <c r="M102" s="150">
        <v>57787.753370999999</v>
      </c>
      <c r="N102" s="35">
        <v>-59633</v>
      </c>
      <c r="O102" s="35">
        <v>27947.458933126545</v>
      </c>
      <c r="P102" s="31">
        <v>33698.528708099999</v>
      </c>
      <c r="Q102" s="36">
        <v>2900.9932779999999</v>
      </c>
      <c r="R102" s="37">
        <v>0</v>
      </c>
      <c r="S102" s="37">
        <v>1306.5911120005019</v>
      </c>
      <c r="T102" s="37">
        <v>1319.4088879994981</v>
      </c>
      <c r="U102" s="38">
        <v>2626.0141607134869</v>
      </c>
      <c r="V102" s="39">
        <v>5527.0074387134864</v>
      </c>
      <c r="W102" s="35">
        <v>39225.536146813487</v>
      </c>
      <c r="X102" s="35">
        <v>2449.8583350005065</v>
      </c>
      <c r="Y102" s="34">
        <v>36775.677811812981</v>
      </c>
      <c r="Z102" s="144">
        <v>6740.0987754520229</v>
      </c>
      <c r="AA102" s="35">
        <v>6222.6755265579031</v>
      </c>
      <c r="AB102" s="35">
        <v>16756.563878491692</v>
      </c>
      <c r="AC102" s="35">
        <v>10703.04</v>
      </c>
      <c r="AD102" s="35">
        <v>744.81228202499994</v>
      </c>
      <c r="AE102" s="35">
        <v>2965.33</v>
      </c>
      <c r="AF102" s="35">
        <v>44132.52046252662</v>
      </c>
      <c r="AG102" s="137">
        <v>45067</v>
      </c>
      <c r="AH102" s="35">
        <v>48319.7753371</v>
      </c>
      <c r="AI102" s="35">
        <v>2526</v>
      </c>
      <c r="AJ102" s="35">
        <v>5778.7753370999999</v>
      </c>
      <c r="AK102" s="35">
        <v>3252.7753370999999</v>
      </c>
      <c r="AL102" s="35">
        <v>42541</v>
      </c>
      <c r="AM102" s="35">
        <v>42541</v>
      </c>
      <c r="AN102" s="35">
        <v>0</v>
      </c>
      <c r="AO102" s="35">
        <v>33698.528708099999</v>
      </c>
      <c r="AP102" s="35">
        <v>30445.753370999999</v>
      </c>
      <c r="AQ102" s="35">
        <v>3252.7753370999999</v>
      </c>
      <c r="AR102" s="35">
        <v>-59633</v>
      </c>
      <c r="AS102" s="35">
        <v>0</v>
      </c>
    </row>
    <row r="103" spans="2:45" s="183" customFormat="1" ht="12.75" x14ac:dyDescent="0.2">
      <c r="B103" s="171" t="s">
        <v>745</v>
      </c>
      <c r="C103" s="172" t="s">
        <v>57</v>
      </c>
      <c r="D103" s="171" t="s">
        <v>58</v>
      </c>
      <c r="E103" s="171" t="s">
        <v>13</v>
      </c>
      <c r="F103" s="171" t="s">
        <v>11</v>
      </c>
      <c r="G103" s="171" t="s">
        <v>20</v>
      </c>
      <c r="H103" s="171" t="s">
        <v>32</v>
      </c>
      <c r="I103" s="171" t="s">
        <v>13</v>
      </c>
      <c r="J103" s="171" t="s">
        <v>15</v>
      </c>
      <c r="K103" s="171" t="s">
        <v>32</v>
      </c>
      <c r="L103" s="173">
        <v>41969</v>
      </c>
      <c r="M103" s="174">
        <v>1938955.2365720002</v>
      </c>
      <c r="N103" s="175">
        <v>-1867719</v>
      </c>
      <c r="O103" s="175">
        <v>1471917.9015200632</v>
      </c>
      <c r="P103" s="176">
        <v>423536.55022920016</v>
      </c>
      <c r="Q103" s="177">
        <v>144139.99059900001</v>
      </c>
      <c r="R103" s="178">
        <v>0</v>
      </c>
      <c r="S103" s="178">
        <v>58229.26441830807</v>
      </c>
      <c r="T103" s="178">
        <v>791624.60551798146</v>
      </c>
      <c r="U103" s="179">
        <v>849858.45277602971</v>
      </c>
      <c r="V103" s="180">
        <v>993998.44337502972</v>
      </c>
      <c r="W103" s="175">
        <v>1417534.9936042298</v>
      </c>
      <c r="X103" s="175">
        <v>1064371.8378421708</v>
      </c>
      <c r="Y103" s="173">
        <v>353163.15576205892</v>
      </c>
      <c r="Z103" s="181">
        <v>112076.53669370706</v>
      </c>
      <c r="AA103" s="175">
        <v>395691.90397047636</v>
      </c>
      <c r="AB103" s="175">
        <v>603096.74667049723</v>
      </c>
      <c r="AC103" s="175">
        <v>175922</v>
      </c>
      <c r="AD103" s="175">
        <v>11243.250352912501</v>
      </c>
      <c r="AE103" s="175">
        <v>46461.7</v>
      </c>
      <c r="AF103" s="175">
        <v>1344492.1376875932</v>
      </c>
      <c r="AG103" s="182">
        <v>0</v>
      </c>
      <c r="AH103" s="175">
        <v>609808.31365719996</v>
      </c>
      <c r="AI103" s="175">
        <v>0</v>
      </c>
      <c r="AJ103" s="175">
        <v>193895.52365720004</v>
      </c>
      <c r="AK103" s="175">
        <v>193895.52365720004</v>
      </c>
      <c r="AL103" s="175">
        <v>0</v>
      </c>
      <c r="AM103" s="175">
        <v>415912.78999999992</v>
      </c>
      <c r="AN103" s="175">
        <v>415912.78999999992</v>
      </c>
      <c r="AO103" s="175">
        <v>423536.55022920016</v>
      </c>
      <c r="AP103" s="175">
        <v>-186271.7634279998</v>
      </c>
      <c r="AQ103" s="175">
        <v>609808.31365719996</v>
      </c>
      <c r="AR103" s="175">
        <v>-1867719</v>
      </c>
      <c r="AS103" s="175">
        <v>0</v>
      </c>
    </row>
    <row r="104" spans="2:45" s="1" customFormat="1" ht="12.75" x14ac:dyDescent="0.2">
      <c r="B104" s="32" t="s">
        <v>745</v>
      </c>
      <c r="C104" s="33" t="s">
        <v>527</v>
      </c>
      <c r="D104" s="32" t="s">
        <v>528</v>
      </c>
      <c r="E104" s="32" t="s">
        <v>13</v>
      </c>
      <c r="F104" s="32" t="s">
        <v>11</v>
      </c>
      <c r="G104" s="32" t="s">
        <v>20</v>
      </c>
      <c r="H104" s="32" t="s">
        <v>32</v>
      </c>
      <c r="I104" s="32" t="s">
        <v>10</v>
      </c>
      <c r="J104" s="32" t="s">
        <v>17</v>
      </c>
      <c r="K104" s="32" t="s">
        <v>529</v>
      </c>
      <c r="L104" s="34">
        <v>675</v>
      </c>
      <c r="M104" s="150">
        <v>22967.828576</v>
      </c>
      <c r="N104" s="35">
        <v>-17087</v>
      </c>
      <c r="O104" s="35">
        <v>11250.627199091854</v>
      </c>
      <c r="P104" s="31">
        <v>22902.828576</v>
      </c>
      <c r="Q104" s="36">
        <v>2198.5674359999998</v>
      </c>
      <c r="R104" s="37">
        <v>0</v>
      </c>
      <c r="S104" s="37">
        <v>847.8871965717542</v>
      </c>
      <c r="T104" s="37">
        <v>502.1128034282458</v>
      </c>
      <c r="U104" s="38">
        <v>1350.0072798793631</v>
      </c>
      <c r="V104" s="39">
        <v>3548.5747158793629</v>
      </c>
      <c r="W104" s="35">
        <v>26451.403291879364</v>
      </c>
      <c r="X104" s="35">
        <v>1589.7884935717557</v>
      </c>
      <c r="Y104" s="34">
        <v>24861.614798307608</v>
      </c>
      <c r="Z104" s="144">
        <v>0</v>
      </c>
      <c r="AA104" s="35">
        <v>3462.241684152264</v>
      </c>
      <c r="AB104" s="35">
        <v>5400.2425320562388</v>
      </c>
      <c r="AC104" s="35">
        <v>10286.5</v>
      </c>
      <c r="AD104" s="35">
        <v>355.65651940223995</v>
      </c>
      <c r="AE104" s="35">
        <v>1753.67</v>
      </c>
      <c r="AF104" s="35">
        <v>21258.310735610743</v>
      </c>
      <c r="AG104" s="137">
        <v>17022</v>
      </c>
      <c r="AH104" s="35">
        <v>17022</v>
      </c>
      <c r="AI104" s="35">
        <v>3069</v>
      </c>
      <c r="AJ104" s="35">
        <v>3069</v>
      </c>
      <c r="AK104" s="35">
        <v>0</v>
      </c>
      <c r="AL104" s="35">
        <v>13953</v>
      </c>
      <c r="AM104" s="35">
        <v>13953</v>
      </c>
      <c r="AN104" s="35">
        <v>0</v>
      </c>
      <c r="AO104" s="35">
        <v>22902.828576</v>
      </c>
      <c r="AP104" s="35">
        <v>22902.828576</v>
      </c>
      <c r="AQ104" s="35">
        <v>0</v>
      </c>
      <c r="AR104" s="35">
        <v>-17087</v>
      </c>
      <c r="AS104" s="35">
        <v>0</v>
      </c>
    </row>
    <row r="105" spans="2:45" s="1" customFormat="1" ht="12.75" x14ac:dyDescent="0.2">
      <c r="B105" s="32" t="s">
        <v>745</v>
      </c>
      <c r="C105" s="33" t="s">
        <v>708</v>
      </c>
      <c r="D105" s="32" t="s">
        <v>709</v>
      </c>
      <c r="E105" s="32" t="s">
        <v>13</v>
      </c>
      <c r="F105" s="32" t="s">
        <v>11</v>
      </c>
      <c r="G105" s="32" t="s">
        <v>20</v>
      </c>
      <c r="H105" s="32" t="s">
        <v>32</v>
      </c>
      <c r="I105" s="32" t="s">
        <v>10</v>
      </c>
      <c r="J105" s="32" t="s">
        <v>17</v>
      </c>
      <c r="K105" s="32" t="s">
        <v>710</v>
      </c>
      <c r="L105" s="34">
        <v>278</v>
      </c>
      <c r="M105" s="150">
        <v>11080.544018999999</v>
      </c>
      <c r="N105" s="35">
        <v>31134</v>
      </c>
      <c r="O105" s="35">
        <v>0</v>
      </c>
      <c r="P105" s="31">
        <v>40904.662019000003</v>
      </c>
      <c r="Q105" s="36">
        <v>311.49233199999998</v>
      </c>
      <c r="R105" s="37">
        <v>0</v>
      </c>
      <c r="S105" s="37">
        <v>355.92537257156528</v>
      </c>
      <c r="T105" s="37">
        <v>200.07462742843472</v>
      </c>
      <c r="U105" s="38">
        <v>556.00299823179694</v>
      </c>
      <c r="V105" s="39">
        <v>867.49533023179697</v>
      </c>
      <c r="W105" s="35">
        <v>41772.157349231798</v>
      </c>
      <c r="X105" s="35">
        <v>667.36007357156632</v>
      </c>
      <c r="Y105" s="34">
        <v>41104.797275660232</v>
      </c>
      <c r="Z105" s="144">
        <v>0</v>
      </c>
      <c r="AA105" s="35">
        <v>972.0494938520992</v>
      </c>
      <c r="AB105" s="35">
        <v>3355.7301650005434</v>
      </c>
      <c r="AC105" s="35">
        <v>4145.49</v>
      </c>
      <c r="AD105" s="35">
        <v>96.5</v>
      </c>
      <c r="AE105" s="35">
        <v>255.9</v>
      </c>
      <c r="AF105" s="35">
        <v>8825.6696588526411</v>
      </c>
      <c r="AG105" s="137">
        <v>2500</v>
      </c>
      <c r="AH105" s="35">
        <v>2719.1179999999995</v>
      </c>
      <c r="AI105" s="35">
        <v>0</v>
      </c>
      <c r="AJ105" s="35">
        <v>0</v>
      </c>
      <c r="AK105" s="35">
        <v>0</v>
      </c>
      <c r="AL105" s="35">
        <v>2500</v>
      </c>
      <c r="AM105" s="35">
        <v>2719.1179999999995</v>
      </c>
      <c r="AN105" s="35">
        <v>219.11799999999948</v>
      </c>
      <c r="AO105" s="35">
        <v>40904.662019000003</v>
      </c>
      <c r="AP105" s="35">
        <v>40685.544019000001</v>
      </c>
      <c r="AQ105" s="35">
        <v>219.11800000000221</v>
      </c>
      <c r="AR105" s="35">
        <v>31134</v>
      </c>
      <c r="AS105" s="35">
        <v>0</v>
      </c>
    </row>
    <row r="106" spans="2:45" s="1" customFormat="1" ht="12.75" x14ac:dyDescent="0.2">
      <c r="B106" s="32" t="s">
        <v>745</v>
      </c>
      <c r="C106" s="33" t="s">
        <v>675</v>
      </c>
      <c r="D106" s="32" t="s">
        <v>676</v>
      </c>
      <c r="E106" s="32" t="s">
        <v>13</v>
      </c>
      <c r="F106" s="32" t="s">
        <v>11</v>
      </c>
      <c r="G106" s="32" t="s">
        <v>20</v>
      </c>
      <c r="H106" s="32" t="s">
        <v>32</v>
      </c>
      <c r="I106" s="32" t="s">
        <v>10</v>
      </c>
      <c r="J106" s="32" t="s">
        <v>17</v>
      </c>
      <c r="K106" s="32" t="s">
        <v>677</v>
      </c>
      <c r="L106" s="34">
        <v>169</v>
      </c>
      <c r="M106" s="150">
        <v>21369.193106999999</v>
      </c>
      <c r="N106" s="35">
        <v>13619</v>
      </c>
      <c r="O106" s="35">
        <v>0</v>
      </c>
      <c r="P106" s="31">
        <v>14242.182107000001</v>
      </c>
      <c r="Q106" s="36">
        <v>1851.3325500000001</v>
      </c>
      <c r="R106" s="37">
        <v>0</v>
      </c>
      <c r="S106" s="37">
        <v>0</v>
      </c>
      <c r="T106" s="37">
        <v>338</v>
      </c>
      <c r="U106" s="38">
        <v>338.00182266609238</v>
      </c>
      <c r="V106" s="39">
        <v>2189.3343726660923</v>
      </c>
      <c r="W106" s="35">
        <v>16431.516479666094</v>
      </c>
      <c r="X106" s="35">
        <v>0</v>
      </c>
      <c r="Y106" s="34">
        <v>16431.516479666094</v>
      </c>
      <c r="Z106" s="144">
        <v>0</v>
      </c>
      <c r="AA106" s="35">
        <v>1302.4767555098574</v>
      </c>
      <c r="AB106" s="35">
        <v>4429.688076737204</v>
      </c>
      <c r="AC106" s="35">
        <v>1460.88</v>
      </c>
      <c r="AD106" s="35">
        <v>220.5</v>
      </c>
      <c r="AE106" s="35">
        <v>551.58000000000004</v>
      </c>
      <c r="AF106" s="35">
        <v>7965.124832247061</v>
      </c>
      <c r="AG106" s="137">
        <v>0</v>
      </c>
      <c r="AH106" s="35">
        <v>1652.9889999999998</v>
      </c>
      <c r="AI106" s="35">
        <v>0</v>
      </c>
      <c r="AJ106" s="35">
        <v>0</v>
      </c>
      <c r="AK106" s="35">
        <v>0</v>
      </c>
      <c r="AL106" s="35">
        <v>0</v>
      </c>
      <c r="AM106" s="35">
        <v>1652.9889999999998</v>
      </c>
      <c r="AN106" s="35">
        <v>1652.9889999999998</v>
      </c>
      <c r="AO106" s="35">
        <v>14242.182107000001</v>
      </c>
      <c r="AP106" s="35">
        <v>12589.193107000001</v>
      </c>
      <c r="AQ106" s="35">
        <v>1652.9889999999996</v>
      </c>
      <c r="AR106" s="35">
        <v>13619</v>
      </c>
      <c r="AS106" s="35">
        <v>0</v>
      </c>
    </row>
    <row r="107" spans="2:45" s="1" customFormat="1" ht="12.75" x14ac:dyDescent="0.2">
      <c r="B107" s="32" t="s">
        <v>745</v>
      </c>
      <c r="C107" s="33" t="s">
        <v>213</v>
      </c>
      <c r="D107" s="32" t="s">
        <v>214</v>
      </c>
      <c r="E107" s="32" t="s">
        <v>13</v>
      </c>
      <c r="F107" s="32" t="s">
        <v>11</v>
      </c>
      <c r="G107" s="32" t="s">
        <v>20</v>
      </c>
      <c r="H107" s="32" t="s">
        <v>32</v>
      </c>
      <c r="I107" s="32" t="s">
        <v>10</v>
      </c>
      <c r="J107" s="32" t="s">
        <v>17</v>
      </c>
      <c r="K107" s="32" t="s">
        <v>215</v>
      </c>
      <c r="L107" s="34">
        <v>592</v>
      </c>
      <c r="M107" s="150">
        <v>36529.982670000005</v>
      </c>
      <c r="N107" s="35">
        <v>-102627</v>
      </c>
      <c r="O107" s="35">
        <v>71921.873085223837</v>
      </c>
      <c r="P107" s="31">
        <v>-56653.667063000001</v>
      </c>
      <c r="Q107" s="36">
        <v>2268.313028</v>
      </c>
      <c r="R107" s="37">
        <v>56653.667063000001</v>
      </c>
      <c r="S107" s="37">
        <v>670.88527657168629</v>
      </c>
      <c r="T107" s="37">
        <v>55988.32295714003</v>
      </c>
      <c r="U107" s="38">
        <v>113313.48633675797</v>
      </c>
      <c r="V107" s="39">
        <v>115581.79936475797</v>
      </c>
      <c r="W107" s="35">
        <v>115581.79936475797</v>
      </c>
      <c r="X107" s="35">
        <v>71498.494567795526</v>
      </c>
      <c r="Y107" s="34">
        <v>44083.304796962446</v>
      </c>
      <c r="Z107" s="144">
        <v>0</v>
      </c>
      <c r="AA107" s="35">
        <v>1195.1181507318238</v>
      </c>
      <c r="AB107" s="35">
        <v>4685.5232438600615</v>
      </c>
      <c r="AC107" s="35">
        <v>10382.56</v>
      </c>
      <c r="AD107" s="35">
        <v>414</v>
      </c>
      <c r="AE107" s="35">
        <v>0</v>
      </c>
      <c r="AF107" s="35">
        <v>16677.201394591884</v>
      </c>
      <c r="AG107" s="137">
        <v>0</v>
      </c>
      <c r="AH107" s="35">
        <v>9443.3502669999998</v>
      </c>
      <c r="AI107" s="35">
        <v>0</v>
      </c>
      <c r="AJ107" s="35">
        <v>3652.9982670000009</v>
      </c>
      <c r="AK107" s="35">
        <v>3652.9982670000009</v>
      </c>
      <c r="AL107" s="35">
        <v>0</v>
      </c>
      <c r="AM107" s="35">
        <v>5790.351999999999</v>
      </c>
      <c r="AN107" s="35">
        <v>5790.351999999999</v>
      </c>
      <c r="AO107" s="35">
        <v>-56653.667063000001</v>
      </c>
      <c r="AP107" s="35">
        <v>-66097.017330000002</v>
      </c>
      <c r="AQ107" s="35">
        <v>9443.3502670000016</v>
      </c>
      <c r="AR107" s="35">
        <v>-102627</v>
      </c>
      <c r="AS107" s="35">
        <v>0</v>
      </c>
    </row>
    <row r="108" spans="2:45" s="1" customFormat="1" ht="12.75" x14ac:dyDescent="0.2">
      <c r="B108" s="32" t="s">
        <v>745</v>
      </c>
      <c r="C108" s="33" t="s">
        <v>574</v>
      </c>
      <c r="D108" s="32" t="s">
        <v>575</v>
      </c>
      <c r="E108" s="32" t="s">
        <v>13</v>
      </c>
      <c r="F108" s="32" t="s">
        <v>11</v>
      </c>
      <c r="G108" s="32" t="s">
        <v>20</v>
      </c>
      <c r="H108" s="32" t="s">
        <v>32</v>
      </c>
      <c r="I108" s="32" t="s">
        <v>10</v>
      </c>
      <c r="J108" s="32" t="s">
        <v>17</v>
      </c>
      <c r="K108" s="32" t="s">
        <v>576</v>
      </c>
      <c r="L108" s="34">
        <v>491</v>
      </c>
      <c r="M108" s="150">
        <v>21632.911016999999</v>
      </c>
      <c r="N108" s="35">
        <v>-9158</v>
      </c>
      <c r="O108" s="35">
        <v>6994.7088982999994</v>
      </c>
      <c r="P108" s="31">
        <v>19440.673118699997</v>
      </c>
      <c r="Q108" s="36">
        <v>1400.9662840000001</v>
      </c>
      <c r="R108" s="37">
        <v>0</v>
      </c>
      <c r="S108" s="37">
        <v>388.39498971443487</v>
      </c>
      <c r="T108" s="37">
        <v>593.60501028556519</v>
      </c>
      <c r="U108" s="38">
        <v>982.00529543817368</v>
      </c>
      <c r="V108" s="39">
        <v>2382.9715794381736</v>
      </c>
      <c r="W108" s="35">
        <v>21823.64469813817</v>
      </c>
      <c r="X108" s="35">
        <v>728.24060571442897</v>
      </c>
      <c r="Y108" s="34">
        <v>21095.404092423742</v>
      </c>
      <c r="Z108" s="144">
        <v>0</v>
      </c>
      <c r="AA108" s="35">
        <v>1769.8435435377762</v>
      </c>
      <c r="AB108" s="35">
        <v>5402.4988963760698</v>
      </c>
      <c r="AC108" s="35">
        <v>7903.7300000000005</v>
      </c>
      <c r="AD108" s="35">
        <v>0</v>
      </c>
      <c r="AE108" s="35">
        <v>0</v>
      </c>
      <c r="AF108" s="35">
        <v>15076.072439913845</v>
      </c>
      <c r="AG108" s="137">
        <v>1003</v>
      </c>
      <c r="AH108" s="35">
        <v>6965.7621017000001</v>
      </c>
      <c r="AI108" s="35">
        <v>1003</v>
      </c>
      <c r="AJ108" s="35">
        <v>2163.2911017000001</v>
      </c>
      <c r="AK108" s="35">
        <v>1160.2911017000001</v>
      </c>
      <c r="AL108" s="35">
        <v>0</v>
      </c>
      <c r="AM108" s="35">
        <v>4802.4709999999995</v>
      </c>
      <c r="AN108" s="35">
        <v>4802.4709999999995</v>
      </c>
      <c r="AO108" s="35">
        <v>19440.673118699997</v>
      </c>
      <c r="AP108" s="35">
        <v>13477.911016999997</v>
      </c>
      <c r="AQ108" s="35">
        <v>5962.7621016999983</v>
      </c>
      <c r="AR108" s="35">
        <v>-9158</v>
      </c>
      <c r="AS108" s="35">
        <v>0</v>
      </c>
    </row>
    <row r="109" spans="2:45" s="1" customFormat="1" ht="12.75" x14ac:dyDescent="0.2">
      <c r="B109" s="32" t="s">
        <v>745</v>
      </c>
      <c r="C109" s="33" t="s">
        <v>80</v>
      </c>
      <c r="D109" s="32" t="s">
        <v>81</v>
      </c>
      <c r="E109" s="32" t="s">
        <v>13</v>
      </c>
      <c r="F109" s="32" t="s">
        <v>11</v>
      </c>
      <c r="G109" s="32" t="s">
        <v>20</v>
      </c>
      <c r="H109" s="32" t="s">
        <v>32</v>
      </c>
      <c r="I109" s="32" t="s">
        <v>10</v>
      </c>
      <c r="J109" s="32" t="s">
        <v>17</v>
      </c>
      <c r="K109" s="32" t="s">
        <v>82</v>
      </c>
      <c r="L109" s="34">
        <v>116</v>
      </c>
      <c r="M109" s="150">
        <v>11718.349156999999</v>
      </c>
      <c r="N109" s="35">
        <v>-2787</v>
      </c>
      <c r="O109" s="35">
        <v>2687</v>
      </c>
      <c r="P109" s="31">
        <v>9870.9451569999983</v>
      </c>
      <c r="Q109" s="36">
        <v>306.29933899999997</v>
      </c>
      <c r="R109" s="37">
        <v>0</v>
      </c>
      <c r="S109" s="37">
        <v>84.500517714318164</v>
      </c>
      <c r="T109" s="37">
        <v>147.49948228568184</v>
      </c>
      <c r="U109" s="38">
        <v>232.00125106074981</v>
      </c>
      <c r="V109" s="39">
        <v>538.30059006074976</v>
      </c>
      <c r="W109" s="35">
        <v>10409.245747060748</v>
      </c>
      <c r="X109" s="35">
        <v>158.4384707143181</v>
      </c>
      <c r="Y109" s="34">
        <v>10250.80727634643</v>
      </c>
      <c r="Z109" s="144">
        <v>0</v>
      </c>
      <c r="AA109" s="35">
        <v>1991.6859516980865</v>
      </c>
      <c r="AB109" s="35">
        <v>5215.7768039652319</v>
      </c>
      <c r="AC109" s="35">
        <v>600</v>
      </c>
      <c r="AD109" s="35">
        <v>0</v>
      </c>
      <c r="AE109" s="35">
        <v>57.5</v>
      </c>
      <c r="AF109" s="35">
        <v>7864.9627556633186</v>
      </c>
      <c r="AG109" s="137">
        <v>0</v>
      </c>
      <c r="AH109" s="35">
        <v>1234.5959999999998</v>
      </c>
      <c r="AI109" s="35">
        <v>0</v>
      </c>
      <c r="AJ109" s="35">
        <v>100</v>
      </c>
      <c r="AK109" s="35">
        <v>100</v>
      </c>
      <c r="AL109" s="35">
        <v>0</v>
      </c>
      <c r="AM109" s="35">
        <v>1134.5959999999998</v>
      </c>
      <c r="AN109" s="35">
        <v>1134.5959999999998</v>
      </c>
      <c r="AO109" s="35">
        <v>9870.9451569999983</v>
      </c>
      <c r="AP109" s="35">
        <v>8636.3491569999987</v>
      </c>
      <c r="AQ109" s="35">
        <v>1234.5959999999995</v>
      </c>
      <c r="AR109" s="35">
        <v>-2787</v>
      </c>
      <c r="AS109" s="35">
        <v>0</v>
      </c>
    </row>
    <row r="110" spans="2:45" s="1" customFormat="1" ht="12.75" x14ac:dyDescent="0.2">
      <c r="B110" s="32" t="s">
        <v>745</v>
      </c>
      <c r="C110" s="33" t="s">
        <v>666</v>
      </c>
      <c r="D110" s="32" t="s">
        <v>667</v>
      </c>
      <c r="E110" s="32" t="s">
        <v>13</v>
      </c>
      <c r="F110" s="32" t="s">
        <v>11</v>
      </c>
      <c r="G110" s="32" t="s">
        <v>20</v>
      </c>
      <c r="H110" s="32" t="s">
        <v>32</v>
      </c>
      <c r="I110" s="32" t="s">
        <v>10</v>
      </c>
      <c r="J110" s="32" t="s">
        <v>17</v>
      </c>
      <c r="K110" s="32" t="s">
        <v>668</v>
      </c>
      <c r="L110" s="34">
        <v>191</v>
      </c>
      <c r="M110" s="150">
        <v>9002.2369309999995</v>
      </c>
      <c r="N110" s="35">
        <v>481</v>
      </c>
      <c r="O110" s="35">
        <v>0</v>
      </c>
      <c r="P110" s="31">
        <v>13483.407931000002</v>
      </c>
      <c r="Q110" s="36">
        <v>301.86170299999998</v>
      </c>
      <c r="R110" s="37">
        <v>0</v>
      </c>
      <c r="S110" s="37">
        <v>216.6738468572261</v>
      </c>
      <c r="T110" s="37">
        <v>165.3261531427739</v>
      </c>
      <c r="U110" s="38">
        <v>382.00205993623462</v>
      </c>
      <c r="V110" s="39">
        <v>683.86376293623459</v>
      </c>
      <c r="W110" s="35">
        <v>14167.271693936236</v>
      </c>
      <c r="X110" s="35">
        <v>406.26346285722502</v>
      </c>
      <c r="Y110" s="34">
        <v>13761.008231079011</v>
      </c>
      <c r="Z110" s="144">
        <v>25.927081463732925</v>
      </c>
      <c r="AA110" s="35">
        <v>811.18505205541942</v>
      </c>
      <c r="AB110" s="35">
        <v>2690.9925244665478</v>
      </c>
      <c r="AC110" s="35">
        <v>2435.4699999999998</v>
      </c>
      <c r="AD110" s="35">
        <v>0</v>
      </c>
      <c r="AE110" s="35">
        <v>589</v>
      </c>
      <c r="AF110" s="35">
        <v>6552.5746579857005</v>
      </c>
      <c r="AG110" s="137">
        <v>2132</v>
      </c>
      <c r="AH110" s="35">
        <v>4000.1709999999998</v>
      </c>
      <c r="AI110" s="35">
        <v>2132</v>
      </c>
      <c r="AJ110" s="35">
        <v>2132</v>
      </c>
      <c r="AK110" s="35">
        <v>0</v>
      </c>
      <c r="AL110" s="35">
        <v>0</v>
      </c>
      <c r="AM110" s="35">
        <v>1868.1709999999998</v>
      </c>
      <c r="AN110" s="35">
        <v>1868.1709999999998</v>
      </c>
      <c r="AO110" s="35">
        <v>13483.407931000002</v>
      </c>
      <c r="AP110" s="35">
        <v>11615.236931000001</v>
      </c>
      <c r="AQ110" s="35">
        <v>1868.1710000000003</v>
      </c>
      <c r="AR110" s="35">
        <v>481</v>
      </c>
      <c r="AS110" s="35">
        <v>0</v>
      </c>
    </row>
    <row r="111" spans="2:45" s="1" customFormat="1" ht="12.75" x14ac:dyDescent="0.2">
      <c r="B111" s="32" t="s">
        <v>745</v>
      </c>
      <c r="C111" s="33" t="s">
        <v>37</v>
      </c>
      <c r="D111" s="32" t="s">
        <v>38</v>
      </c>
      <c r="E111" s="32" t="s">
        <v>13</v>
      </c>
      <c r="F111" s="32" t="s">
        <v>11</v>
      </c>
      <c r="G111" s="32" t="s">
        <v>20</v>
      </c>
      <c r="H111" s="32" t="s">
        <v>32</v>
      </c>
      <c r="I111" s="32" t="s">
        <v>10</v>
      </c>
      <c r="J111" s="32" t="s">
        <v>12</v>
      </c>
      <c r="K111" s="32" t="s">
        <v>39</v>
      </c>
      <c r="L111" s="34">
        <v>3116</v>
      </c>
      <c r="M111" s="150">
        <v>453056.92625399999</v>
      </c>
      <c r="N111" s="35">
        <v>-295328</v>
      </c>
      <c r="O111" s="35">
        <v>221187.51468691719</v>
      </c>
      <c r="P111" s="31">
        <v>-17619.273746000021</v>
      </c>
      <c r="Q111" s="36">
        <v>22968.826487999999</v>
      </c>
      <c r="R111" s="37">
        <v>17619.273746000021</v>
      </c>
      <c r="S111" s="37">
        <v>4791.4449885732683</v>
      </c>
      <c r="T111" s="37">
        <v>168873.17390357322</v>
      </c>
      <c r="U111" s="38">
        <v>191284.92413715576</v>
      </c>
      <c r="V111" s="39">
        <v>214253.75062515575</v>
      </c>
      <c r="W111" s="35">
        <v>214253.75062515575</v>
      </c>
      <c r="X111" s="35">
        <v>211395.16191749045</v>
      </c>
      <c r="Y111" s="34">
        <v>2858.5887076653016</v>
      </c>
      <c r="Z111" s="144">
        <v>4799.6320244072094</v>
      </c>
      <c r="AA111" s="35">
        <v>39312.924757544752</v>
      </c>
      <c r="AB111" s="35">
        <v>50010.559316265142</v>
      </c>
      <c r="AC111" s="35">
        <v>13061.38</v>
      </c>
      <c r="AD111" s="35">
        <v>1732.58</v>
      </c>
      <c r="AE111" s="35">
        <v>1769.66</v>
      </c>
      <c r="AF111" s="35">
        <v>110686.73609821712</v>
      </c>
      <c r="AG111" s="137">
        <v>73324</v>
      </c>
      <c r="AH111" s="35">
        <v>79962.8</v>
      </c>
      <c r="AI111" s="35">
        <v>0</v>
      </c>
      <c r="AJ111" s="35">
        <v>6638.8</v>
      </c>
      <c r="AK111" s="35">
        <v>6638.8</v>
      </c>
      <c r="AL111" s="35">
        <v>73324</v>
      </c>
      <c r="AM111" s="35">
        <v>73324</v>
      </c>
      <c r="AN111" s="35">
        <v>0</v>
      </c>
      <c r="AO111" s="35">
        <v>-17619.273746000021</v>
      </c>
      <c r="AP111" s="35">
        <v>-24258.07374600002</v>
      </c>
      <c r="AQ111" s="35">
        <v>6638.7999999999993</v>
      </c>
      <c r="AR111" s="35">
        <v>-295328</v>
      </c>
      <c r="AS111" s="35">
        <v>0</v>
      </c>
    </row>
    <row r="112" spans="2:45" s="1" customFormat="1" ht="12.75" x14ac:dyDescent="0.2">
      <c r="B112" s="32" t="s">
        <v>745</v>
      </c>
      <c r="C112" s="33" t="s">
        <v>503</v>
      </c>
      <c r="D112" s="32" t="s">
        <v>504</v>
      </c>
      <c r="E112" s="32" t="s">
        <v>13</v>
      </c>
      <c r="F112" s="32" t="s">
        <v>11</v>
      </c>
      <c r="G112" s="32" t="s">
        <v>20</v>
      </c>
      <c r="H112" s="32" t="s">
        <v>32</v>
      </c>
      <c r="I112" s="32" t="s">
        <v>10</v>
      </c>
      <c r="J112" s="32" t="s">
        <v>17</v>
      </c>
      <c r="K112" s="32" t="s">
        <v>505</v>
      </c>
      <c r="L112" s="34">
        <v>815</v>
      </c>
      <c r="M112" s="150">
        <v>65758.124293999994</v>
      </c>
      <c r="N112" s="35">
        <v>-28691</v>
      </c>
      <c r="O112" s="35">
        <v>15859.559992699531</v>
      </c>
      <c r="P112" s="31">
        <v>35453.451723399994</v>
      </c>
      <c r="Q112" s="36">
        <v>2402.8266920000001</v>
      </c>
      <c r="R112" s="37">
        <v>0</v>
      </c>
      <c r="S112" s="37">
        <v>357.45722285728016</v>
      </c>
      <c r="T112" s="37">
        <v>1272.5427771427198</v>
      </c>
      <c r="U112" s="38">
        <v>1630.008789780268</v>
      </c>
      <c r="V112" s="39">
        <v>4032.8354817802683</v>
      </c>
      <c r="W112" s="35">
        <v>39486.287205180262</v>
      </c>
      <c r="X112" s="35">
        <v>670.23229285728303</v>
      </c>
      <c r="Y112" s="34">
        <v>38816.054912322979</v>
      </c>
      <c r="Z112" s="144">
        <v>0</v>
      </c>
      <c r="AA112" s="35">
        <v>1765.6395745940761</v>
      </c>
      <c r="AB112" s="35">
        <v>12746.337106789064</v>
      </c>
      <c r="AC112" s="35">
        <v>14395.48</v>
      </c>
      <c r="AD112" s="35">
        <v>0</v>
      </c>
      <c r="AE112" s="35">
        <v>900.91</v>
      </c>
      <c r="AF112" s="35">
        <v>29808.366681383141</v>
      </c>
      <c r="AG112" s="137">
        <v>4113</v>
      </c>
      <c r="AH112" s="35">
        <v>14547.3274294</v>
      </c>
      <c r="AI112" s="35">
        <v>1483</v>
      </c>
      <c r="AJ112" s="35">
        <v>6575.8124293999999</v>
      </c>
      <c r="AK112" s="35">
        <v>5092.8124293999999</v>
      </c>
      <c r="AL112" s="35">
        <v>2630</v>
      </c>
      <c r="AM112" s="35">
        <v>7971.5149999999994</v>
      </c>
      <c r="AN112" s="35">
        <v>5341.5149999999994</v>
      </c>
      <c r="AO112" s="35">
        <v>35453.451723399994</v>
      </c>
      <c r="AP112" s="35">
        <v>25019.124293999994</v>
      </c>
      <c r="AQ112" s="35">
        <v>10434.3274294</v>
      </c>
      <c r="AR112" s="35">
        <v>-28691</v>
      </c>
      <c r="AS112" s="35">
        <v>0</v>
      </c>
    </row>
    <row r="113" spans="2:45" s="1" customFormat="1" ht="12.75" x14ac:dyDescent="0.2">
      <c r="B113" s="32" t="s">
        <v>745</v>
      </c>
      <c r="C113" s="33" t="s">
        <v>603</v>
      </c>
      <c r="D113" s="32" t="s">
        <v>604</v>
      </c>
      <c r="E113" s="32" t="s">
        <v>13</v>
      </c>
      <c r="F113" s="32" t="s">
        <v>11</v>
      </c>
      <c r="G113" s="32" t="s">
        <v>20</v>
      </c>
      <c r="H113" s="32" t="s">
        <v>32</v>
      </c>
      <c r="I113" s="32" t="s">
        <v>10</v>
      </c>
      <c r="J113" s="32" t="s">
        <v>17</v>
      </c>
      <c r="K113" s="32" t="s">
        <v>605</v>
      </c>
      <c r="L113" s="34">
        <v>442</v>
      </c>
      <c r="M113" s="150">
        <v>25317.951436000003</v>
      </c>
      <c r="N113" s="35">
        <v>-9938</v>
      </c>
      <c r="O113" s="35">
        <v>7128.8883422720919</v>
      </c>
      <c r="P113" s="31">
        <v>21817.753436000003</v>
      </c>
      <c r="Q113" s="36">
        <v>424.24089500000002</v>
      </c>
      <c r="R113" s="37">
        <v>0</v>
      </c>
      <c r="S113" s="37">
        <v>82.526525714317415</v>
      </c>
      <c r="T113" s="37">
        <v>801.47347428568264</v>
      </c>
      <c r="U113" s="38">
        <v>884.00476697285694</v>
      </c>
      <c r="V113" s="39">
        <v>1308.2456619728569</v>
      </c>
      <c r="W113" s="35">
        <v>23125.999097972861</v>
      </c>
      <c r="X113" s="35">
        <v>154.73723571432129</v>
      </c>
      <c r="Y113" s="34">
        <v>22971.26186225854</v>
      </c>
      <c r="Z113" s="144">
        <v>0</v>
      </c>
      <c r="AA113" s="35">
        <v>2739.6006729740516</v>
      </c>
      <c r="AB113" s="35">
        <v>4215.6194843655921</v>
      </c>
      <c r="AC113" s="35">
        <v>7355.51</v>
      </c>
      <c r="AD113" s="35">
        <v>101.5</v>
      </c>
      <c r="AE113" s="35">
        <v>1011.19</v>
      </c>
      <c r="AF113" s="35">
        <v>15423.420157339644</v>
      </c>
      <c r="AG113" s="137">
        <v>568</v>
      </c>
      <c r="AH113" s="35">
        <v>6437.8019999999997</v>
      </c>
      <c r="AI113" s="35">
        <v>568</v>
      </c>
      <c r="AJ113" s="35">
        <v>2114.6</v>
      </c>
      <c r="AK113" s="35">
        <v>1546.6</v>
      </c>
      <c r="AL113" s="35">
        <v>0</v>
      </c>
      <c r="AM113" s="35">
        <v>4323.2019999999993</v>
      </c>
      <c r="AN113" s="35">
        <v>4323.2019999999993</v>
      </c>
      <c r="AO113" s="35">
        <v>21817.753436000003</v>
      </c>
      <c r="AP113" s="35">
        <v>15947.951436000005</v>
      </c>
      <c r="AQ113" s="35">
        <v>5869.8019999999997</v>
      </c>
      <c r="AR113" s="35">
        <v>-9938</v>
      </c>
      <c r="AS113" s="35">
        <v>0</v>
      </c>
    </row>
    <row r="114" spans="2:45" s="1" customFormat="1" ht="12.75" x14ac:dyDescent="0.2">
      <c r="B114" s="32" t="s">
        <v>745</v>
      </c>
      <c r="C114" s="33" t="s">
        <v>651</v>
      </c>
      <c r="D114" s="32" t="s">
        <v>652</v>
      </c>
      <c r="E114" s="32" t="s">
        <v>13</v>
      </c>
      <c r="F114" s="32" t="s">
        <v>11</v>
      </c>
      <c r="G114" s="32" t="s">
        <v>20</v>
      </c>
      <c r="H114" s="32" t="s">
        <v>32</v>
      </c>
      <c r="I114" s="32" t="s">
        <v>10</v>
      </c>
      <c r="J114" s="32" t="s">
        <v>12</v>
      </c>
      <c r="K114" s="32" t="s">
        <v>653</v>
      </c>
      <c r="L114" s="34">
        <v>1334</v>
      </c>
      <c r="M114" s="150">
        <v>101561.207251</v>
      </c>
      <c r="N114" s="35">
        <v>-73552</v>
      </c>
      <c r="O114" s="35">
        <v>16663.033885936158</v>
      </c>
      <c r="P114" s="31">
        <v>79275.707251</v>
      </c>
      <c r="Q114" s="36">
        <v>7086.2990440000003</v>
      </c>
      <c r="R114" s="37">
        <v>0</v>
      </c>
      <c r="S114" s="37">
        <v>1094.4570502861345</v>
      </c>
      <c r="T114" s="37">
        <v>1573.5429497138655</v>
      </c>
      <c r="U114" s="38">
        <v>2668.0143871986229</v>
      </c>
      <c r="V114" s="39">
        <v>9754.3134311986232</v>
      </c>
      <c r="W114" s="35">
        <v>89030.020682198621</v>
      </c>
      <c r="X114" s="35">
        <v>2052.1069692861347</v>
      </c>
      <c r="Y114" s="34">
        <v>86977.913712912487</v>
      </c>
      <c r="Z114" s="144">
        <v>0</v>
      </c>
      <c r="AA114" s="35">
        <v>6925.1981638826637</v>
      </c>
      <c r="AB114" s="35">
        <v>20927.556607982307</v>
      </c>
      <c r="AC114" s="35">
        <v>11015.43</v>
      </c>
      <c r="AD114" s="35">
        <v>503.34620999999993</v>
      </c>
      <c r="AE114" s="35">
        <v>0</v>
      </c>
      <c r="AF114" s="35">
        <v>39371.530981864977</v>
      </c>
      <c r="AG114" s="137">
        <v>49647</v>
      </c>
      <c r="AH114" s="35">
        <v>58771.5</v>
      </c>
      <c r="AI114" s="35">
        <v>0</v>
      </c>
      <c r="AJ114" s="35">
        <v>9124.5</v>
      </c>
      <c r="AK114" s="35">
        <v>9124.5</v>
      </c>
      <c r="AL114" s="35">
        <v>49647</v>
      </c>
      <c r="AM114" s="35">
        <v>49647</v>
      </c>
      <c r="AN114" s="35">
        <v>0</v>
      </c>
      <c r="AO114" s="35">
        <v>79275.707251</v>
      </c>
      <c r="AP114" s="35">
        <v>70151.207251</v>
      </c>
      <c r="AQ114" s="35">
        <v>9124.5</v>
      </c>
      <c r="AR114" s="35">
        <v>-73552</v>
      </c>
      <c r="AS114" s="35">
        <v>0</v>
      </c>
    </row>
    <row r="115" spans="2:45" s="1" customFormat="1" ht="12.75" x14ac:dyDescent="0.2">
      <c r="B115" s="32" t="s">
        <v>745</v>
      </c>
      <c r="C115" s="33" t="s">
        <v>362</v>
      </c>
      <c r="D115" s="32" t="s">
        <v>363</v>
      </c>
      <c r="E115" s="32" t="s">
        <v>13</v>
      </c>
      <c r="F115" s="32" t="s">
        <v>11</v>
      </c>
      <c r="G115" s="32" t="s">
        <v>20</v>
      </c>
      <c r="H115" s="32" t="s">
        <v>32</v>
      </c>
      <c r="I115" s="32" t="s">
        <v>10</v>
      </c>
      <c r="J115" s="32" t="s">
        <v>17</v>
      </c>
      <c r="K115" s="32" t="s">
        <v>364</v>
      </c>
      <c r="L115" s="34">
        <v>768</v>
      </c>
      <c r="M115" s="150">
        <v>136844.78769099998</v>
      </c>
      <c r="N115" s="35">
        <v>-170703</v>
      </c>
      <c r="O115" s="35">
        <v>80107.031139353203</v>
      </c>
      <c r="P115" s="31">
        <v>4720.0876909999788</v>
      </c>
      <c r="Q115" s="36">
        <v>9995.7863909999996</v>
      </c>
      <c r="R115" s="37">
        <v>0</v>
      </c>
      <c r="S115" s="37">
        <v>457.70245600017574</v>
      </c>
      <c r="T115" s="37">
        <v>55019.496273438985</v>
      </c>
      <c r="U115" s="38">
        <v>55477.497890412604</v>
      </c>
      <c r="V115" s="39">
        <v>65473.284281412605</v>
      </c>
      <c r="W115" s="35">
        <v>70193.371972412584</v>
      </c>
      <c r="X115" s="35">
        <v>66649.838811353402</v>
      </c>
      <c r="Y115" s="34">
        <v>3543.5331610591893</v>
      </c>
      <c r="Z115" s="144">
        <v>1760.6331753153036</v>
      </c>
      <c r="AA115" s="35">
        <v>4297.3135265035662</v>
      </c>
      <c r="AB115" s="35">
        <v>9354.5448373951567</v>
      </c>
      <c r="AC115" s="35">
        <v>11235.01</v>
      </c>
      <c r="AD115" s="35">
        <v>477.73886055000003</v>
      </c>
      <c r="AE115" s="35">
        <v>5456.37</v>
      </c>
      <c r="AF115" s="35">
        <v>32581.610399764028</v>
      </c>
      <c r="AG115" s="137">
        <v>25906</v>
      </c>
      <c r="AH115" s="35">
        <v>38578.300000000003</v>
      </c>
      <c r="AI115" s="35">
        <v>894</v>
      </c>
      <c r="AJ115" s="35">
        <v>13566.300000000001</v>
      </c>
      <c r="AK115" s="35">
        <v>12672.300000000001</v>
      </c>
      <c r="AL115" s="35">
        <v>25012</v>
      </c>
      <c r="AM115" s="35">
        <v>25012</v>
      </c>
      <c r="AN115" s="35">
        <v>0</v>
      </c>
      <c r="AO115" s="35">
        <v>4720.0876909999788</v>
      </c>
      <c r="AP115" s="35">
        <v>-7952.2123090000223</v>
      </c>
      <c r="AQ115" s="35">
        <v>12672.300000000003</v>
      </c>
      <c r="AR115" s="35">
        <v>-170703</v>
      </c>
      <c r="AS115" s="35">
        <v>0</v>
      </c>
    </row>
    <row r="116" spans="2:45" s="1" customFormat="1" ht="12.75" x14ac:dyDescent="0.2">
      <c r="B116" s="32" t="s">
        <v>745</v>
      </c>
      <c r="C116" s="33" t="s">
        <v>347</v>
      </c>
      <c r="D116" s="32" t="s">
        <v>348</v>
      </c>
      <c r="E116" s="32" t="s">
        <v>13</v>
      </c>
      <c r="F116" s="32" t="s">
        <v>11</v>
      </c>
      <c r="G116" s="32" t="s">
        <v>20</v>
      </c>
      <c r="H116" s="32" t="s">
        <v>32</v>
      </c>
      <c r="I116" s="32" t="s">
        <v>10</v>
      </c>
      <c r="J116" s="32" t="s">
        <v>17</v>
      </c>
      <c r="K116" s="32" t="s">
        <v>349</v>
      </c>
      <c r="L116" s="34">
        <v>844</v>
      </c>
      <c r="M116" s="150">
        <v>32846.161481000003</v>
      </c>
      <c r="N116" s="35">
        <v>61562</v>
      </c>
      <c r="O116" s="35">
        <v>0</v>
      </c>
      <c r="P116" s="31">
        <v>103227.32548100001</v>
      </c>
      <c r="Q116" s="36">
        <v>1325.566206</v>
      </c>
      <c r="R116" s="37">
        <v>0</v>
      </c>
      <c r="S116" s="37">
        <v>910.64080228606394</v>
      </c>
      <c r="T116" s="37">
        <v>777.35919771393606</v>
      </c>
      <c r="U116" s="38">
        <v>1688.0091025454553</v>
      </c>
      <c r="V116" s="39">
        <v>3013.5753085454553</v>
      </c>
      <c r="W116" s="35">
        <v>106240.90078954546</v>
      </c>
      <c r="X116" s="35">
        <v>1707.4515042860585</v>
      </c>
      <c r="Y116" s="34">
        <v>104533.4492852594</v>
      </c>
      <c r="Z116" s="144">
        <v>0</v>
      </c>
      <c r="AA116" s="35">
        <v>2096.2147153111719</v>
      </c>
      <c r="AB116" s="35">
        <v>6914.3027153870589</v>
      </c>
      <c r="AC116" s="35">
        <v>7653.33</v>
      </c>
      <c r="AD116" s="35">
        <v>0</v>
      </c>
      <c r="AE116" s="35">
        <v>0</v>
      </c>
      <c r="AF116" s="35">
        <v>16663.847430698232</v>
      </c>
      <c r="AG116" s="137">
        <v>564</v>
      </c>
      <c r="AH116" s="35">
        <v>8819.1639999999989</v>
      </c>
      <c r="AI116" s="35">
        <v>564</v>
      </c>
      <c r="AJ116" s="35">
        <v>564</v>
      </c>
      <c r="AK116" s="35">
        <v>0</v>
      </c>
      <c r="AL116" s="35">
        <v>0</v>
      </c>
      <c r="AM116" s="35">
        <v>8255.1639999999989</v>
      </c>
      <c r="AN116" s="35">
        <v>8255.1639999999989</v>
      </c>
      <c r="AO116" s="35">
        <v>103227.32548100001</v>
      </c>
      <c r="AP116" s="35">
        <v>94972.161481000003</v>
      </c>
      <c r="AQ116" s="35">
        <v>8255.1640000000043</v>
      </c>
      <c r="AR116" s="35">
        <v>61562</v>
      </c>
      <c r="AS116" s="35">
        <v>0</v>
      </c>
    </row>
    <row r="117" spans="2:45" s="1" customFormat="1" ht="12.75" x14ac:dyDescent="0.2">
      <c r="B117" s="32" t="s">
        <v>745</v>
      </c>
      <c r="C117" s="33" t="s">
        <v>690</v>
      </c>
      <c r="D117" s="32" t="s">
        <v>691</v>
      </c>
      <c r="E117" s="32" t="s">
        <v>13</v>
      </c>
      <c r="F117" s="32" t="s">
        <v>11</v>
      </c>
      <c r="G117" s="32" t="s">
        <v>20</v>
      </c>
      <c r="H117" s="32" t="s">
        <v>32</v>
      </c>
      <c r="I117" s="32" t="s">
        <v>10</v>
      </c>
      <c r="J117" s="32" t="s">
        <v>12</v>
      </c>
      <c r="K117" s="32" t="s">
        <v>692</v>
      </c>
      <c r="L117" s="34">
        <v>2307</v>
      </c>
      <c r="M117" s="150">
        <v>55986.589472</v>
      </c>
      <c r="N117" s="35">
        <v>-124987.85999999999</v>
      </c>
      <c r="O117" s="35">
        <v>41066.721630903376</v>
      </c>
      <c r="P117" s="31">
        <v>-827354.27052799996</v>
      </c>
      <c r="Q117" s="36">
        <v>4191.5801600000004</v>
      </c>
      <c r="R117" s="37">
        <v>827354.27052799996</v>
      </c>
      <c r="S117" s="37">
        <v>3162.2350228583573</v>
      </c>
      <c r="T117" s="37">
        <v>-11362.571873058681</v>
      </c>
      <c r="U117" s="38">
        <v>819158.35096803447</v>
      </c>
      <c r="V117" s="39">
        <v>823349.93112803448</v>
      </c>
      <c r="W117" s="35">
        <v>823349.93112803448</v>
      </c>
      <c r="X117" s="35">
        <v>45571.287783761742</v>
      </c>
      <c r="Y117" s="34">
        <v>777778.64334427274</v>
      </c>
      <c r="Z117" s="144">
        <v>0</v>
      </c>
      <c r="AA117" s="35">
        <v>3507.6558301654022</v>
      </c>
      <c r="AB117" s="35">
        <v>26869.390136356393</v>
      </c>
      <c r="AC117" s="35">
        <v>16182.79</v>
      </c>
      <c r="AD117" s="35">
        <v>137.94997279999998</v>
      </c>
      <c r="AE117" s="35">
        <v>401.5</v>
      </c>
      <c r="AF117" s="35">
        <v>47099.285939321795</v>
      </c>
      <c r="AG117" s="137">
        <v>554195</v>
      </c>
      <c r="AH117" s="35">
        <v>559638</v>
      </c>
      <c r="AI117" s="35">
        <v>0</v>
      </c>
      <c r="AJ117" s="35">
        <v>5443</v>
      </c>
      <c r="AK117" s="35">
        <v>5443</v>
      </c>
      <c r="AL117" s="35">
        <v>554195</v>
      </c>
      <c r="AM117" s="35">
        <v>554195</v>
      </c>
      <c r="AN117" s="35">
        <v>0</v>
      </c>
      <c r="AO117" s="35">
        <v>-827354.27052799996</v>
      </c>
      <c r="AP117" s="35">
        <v>-832797.27052799996</v>
      </c>
      <c r="AQ117" s="35">
        <v>5443</v>
      </c>
      <c r="AR117" s="35">
        <v>-124987.85999999999</v>
      </c>
      <c r="AS117" s="35">
        <v>0</v>
      </c>
    </row>
    <row r="118" spans="2:45" s="1" customFormat="1" ht="12.75" x14ac:dyDescent="0.2">
      <c r="B118" s="32" t="s">
        <v>745</v>
      </c>
      <c r="C118" s="33" t="s">
        <v>140</v>
      </c>
      <c r="D118" s="32" t="s">
        <v>141</v>
      </c>
      <c r="E118" s="32" t="s">
        <v>13</v>
      </c>
      <c r="F118" s="32" t="s">
        <v>11</v>
      </c>
      <c r="G118" s="32" t="s">
        <v>20</v>
      </c>
      <c r="H118" s="32" t="s">
        <v>32</v>
      </c>
      <c r="I118" s="32" t="s">
        <v>10</v>
      </c>
      <c r="J118" s="32" t="s">
        <v>17</v>
      </c>
      <c r="K118" s="32" t="s">
        <v>142</v>
      </c>
      <c r="L118" s="34">
        <v>654</v>
      </c>
      <c r="M118" s="150">
        <v>39206.983940999999</v>
      </c>
      <c r="N118" s="35">
        <v>-49393</v>
      </c>
      <c r="O118" s="35">
        <v>34385.956040594108</v>
      </c>
      <c r="P118" s="31">
        <v>-8260.0420590000031</v>
      </c>
      <c r="Q118" s="36">
        <v>2361.068741</v>
      </c>
      <c r="R118" s="37">
        <v>8260.0420590000031</v>
      </c>
      <c r="S118" s="37">
        <v>462.41264685732045</v>
      </c>
      <c r="T118" s="37">
        <v>26806.132436988959</v>
      </c>
      <c r="U118" s="38">
        <v>35528.778730867278</v>
      </c>
      <c r="V118" s="39">
        <v>37889.847471867281</v>
      </c>
      <c r="W118" s="35">
        <v>37889.847471867281</v>
      </c>
      <c r="X118" s="35">
        <v>33296.522078451431</v>
      </c>
      <c r="Y118" s="34">
        <v>4593.3253934158492</v>
      </c>
      <c r="Z118" s="144">
        <v>0</v>
      </c>
      <c r="AA118" s="35">
        <v>6410.1662338250235</v>
      </c>
      <c r="AB118" s="35">
        <v>6883.6749532287831</v>
      </c>
      <c r="AC118" s="35">
        <v>8871.98</v>
      </c>
      <c r="AD118" s="35">
        <v>124</v>
      </c>
      <c r="AE118" s="35">
        <v>2048.02</v>
      </c>
      <c r="AF118" s="35">
        <v>24337.841187053808</v>
      </c>
      <c r="AG118" s="137">
        <v>1500</v>
      </c>
      <c r="AH118" s="35">
        <v>7575.9739999999993</v>
      </c>
      <c r="AI118" s="35">
        <v>0</v>
      </c>
      <c r="AJ118" s="35">
        <v>1179.2</v>
      </c>
      <c r="AK118" s="35">
        <v>1179.2</v>
      </c>
      <c r="AL118" s="35">
        <v>1500</v>
      </c>
      <c r="AM118" s="35">
        <v>6396.7739999999994</v>
      </c>
      <c r="AN118" s="35">
        <v>4896.7739999999994</v>
      </c>
      <c r="AO118" s="35">
        <v>-8260.0420590000031</v>
      </c>
      <c r="AP118" s="35">
        <v>-14336.016059000003</v>
      </c>
      <c r="AQ118" s="35">
        <v>6075.9739999999993</v>
      </c>
      <c r="AR118" s="35">
        <v>-49393</v>
      </c>
      <c r="AS118" s="35">
        <v>0</v>
      </c>
    </row>
    <row r="119" spans="2:45" s="1" customFormat="1" ht="12.75" x14ac:dyDescent="0.2">
      <c r="B119" s="32" t="s">
        <v>745</v>
      </c>
      <c r="C119" s="33" t="s">
        <v>434</v>
      </c>
      <c r="D119" s="32" t="s">
        <v>435</v>
      </c>
      <c r="E119" s="32" t="s">
        <v>13</v>
      </c>
      <c r="F119" s="32" t="s">
        <v>11</v>
      </c>
      <c r="G119" s="32" t="s">
        <v>20</v>
      </c>
      <c r="H119" s="32" t="s">
        <v>32</v>
      </c>
      <c r="I119" s="32" t="s">
        <v>10</v>
      </c>
      <c r="J119" s="32" t="s">
        <v>17</v>
      </c>
      <c r="K119" s="32" t="s">
        <v>436</v>
      </c>
      <c r="L119" s="34">
        <v>469</v>
      </c>
      <c r="M119" s="150">
        <v>23968.029252</v>
      </c>
      <c r="N119" s="35">
        <v>-7889</v>
      </c>
      <c r="O119" s="35">
        <v>2489.4599036714862</v>
      </c>
      <c r="P119" s="31">
        <v>23063.121177200002</v>
      </c>
      <c r="Q119" s="36">
        <v>631.07599700000003</v>
      </c>
      <c r="R119" s="37">
        <v>0</v>
      </c>
      <c r="S119" s="37">
        <v>56.664011428593192</v>
      </c>
      <c r="T119" s="37">
        <v>881.3359885714068</v>
      </c>
      <c r="U119" s="38">
        <v>938.0050581680315</v>
      </c>
      <c r="V119" s="39">
        <v>1569.0810551680315</v>
      </c>
      <c r="W119" s="35">
        <v>24632.202232368036</v>
      </c>
      <c r="X119" s="35">
        <v>106.24502142860001</v>
      </c>
      <c r="Y119" s="34">
        <v>24525.957210939436</v>
      </c>
      <c r="Z119" s="144">
        <v>3617.6603851551731</v>
      </c>
      <c r="AA119" s="35">
        <v>1427.1073604464705</v>
      </c>
      <c r="AB119" s="35">
        <v>6153.1849496281511</v>
      </c>
      <c r="AC119" s="35">
        <v>7335.45</v>
      </c>
      <c r="AD119" s="35">
        <v>604.438718225</v>
      </c>
      <c r="AE119" s="35">
        <v>132.19</v>
      </c>
      <c r="AF119" s="35">
        <v>19270.031413454792</v>
      </c>
      <c r="AG119" s="137">
        <v>2091</v>
      </c>
      <c r="AH119" s="35">
        <v>6984.0919252000003</v>
      </c>
      <c r="AI119" s="35">
        <v>2091</v>
      </c>
      <c r="AJ119" s="35">
        <v>2396.8029252000001</v>
      </c>
      <c r="AK119" s="35">
        <v>305.80292520000012</v>
      </c>
      <c r="AL119" s="35">
        <v>0</v>
      </c>
      <c r="AM119" s="35">
        <v>4587.2889999999998</v>
      </c>
      <c r="AN119" s="35">
        <v>4587.2889999999998</v>
      </c>
      <c r="AO119" s="35">
        <v>23063.121177200002</v>
      </c>
      <c r="AP119" s="35">
        <v>18170.029252</v>
      </c>
      <c r="AQ119" s="35">
        <v>4893.0919252000022</v>
      </c>
      <c r="AR119" s="35">
        <v>-7889</v>
      </c>
      <c r="AS119" s="35">
        <v>0</v>
      </c>
    </row>
    <row r="120" spans="2:45" s="1" customFormat="1" ht="12.75" x14ac:dyDescent="0.2">
      <c r="B120" s="32" t="s">
        <v>745</v>
      </c>
      <c r="C120" s="33" t="s">
        <v>54</v>
      </c>
      <c r="D120" s="32" t="s">
        <v>55</v>
      </c>
      <c r="E120" s="32" t="s">
        <v>13</v>
      </c>
      <c r="F120" s="32" t="s">
        <v>11</v>
      </c>
      <c r="G120" s="32" t="s">
        <v>20</v>
      </c>
      <c r="H120" s="32" t="s">
        <v>32</v>
      </c>
      <c r="I120" s="32" t="s">
        <v>10</v>
      </c>
      <c r="J120" s="32" t="s">
        <v>17</v>
      </c>
      <c r="K120" s="32" t="s">
        <v>56</v>
      </c>
      <c r="L120" s="34">
        <v>547</v>
      </c>
      <c r="M120" s="150">
        <v>18749.538488999999</v>
      </c>
      <c r="N120" s="35">
        <v>-6222</v>
      </c>
      <c r="O120" s="35">
        <v>4082.5799072190575</v>
      </c>
      <c r="P120" s="31">
        <v>18559.445488999998</v>
      </c>
      <c r="Q120" s="36">
        <v>939.60964100000001</v>
      </c>
      <c r="R120" s="37">
        <v>0</v>
      </c>
      <c r="S120" s="37">
        <v>263.91813371438707</v>
      </c>
      <c r="T120" s="37">
        <v>830.08186628561293</v>
      </c>
      <c r="U120" s="38">
        <v>1094.0058993985358</v>
      </c>
      <c r="V120" s="39">
        <v>2033.6155403985358</v>
      </c>
      <c r="W120" s="35">
        <v>20593.061029398534</v>
      </c>
      <c r="X120" s="35">
        <v>494.84650071438591</v>
      </c>
      <c r="Y120" s="34">
        <v>20098.214528684148</v>
      </c>
      <c r="Z120" s="144">
        <v>0</v>
      </c>
      <c r="AA120" s="35">
        <v>802.47606444064445</v>
      </c>
      <c r="AB120" s="35">
        <v>4739.3184650205485</v>
      </c>
      <c r="AC120" s="35">
        <v>7449.89</v>
      </c>
      <c r="AD120" s="35">
        <v>163.52751148124997</v>
      </c>
      <c r="AE120" s="35">
        <v>309.93</v>
      </c>
      <c r="AF120" s="35">
        <v>13465.142040942443</v>
      </c>
      <c r="AG120" s="137">
        <v>0</v>
      </c>
      <c r="AH120" s="35">
        <v>6031.9069999999992</v>
      </c>
      <c r="AI120" s="35">
        <v>0</v>
      </c>
      <c r="AJ120" s="35">
        <v>681.7</v>
      </c>
      <c r="AK120" s="35">
        <v>681.7</v>
      </c>
      <c r="AL120" s="35">
        <v>0</v>
      </c>
      <c r="AM120" s="35">
        <v>5350.2069999999994</v>
      </c>
      <c r="AN120" s="35">
        <v>5350.2069999999994</v>
      </c>
      <c r="AO120" s="35">
        <v>18559.445488999998</v>
      </c>
      <c r="AP120" s="35">
        <v>12527.538488999999</v>
      </c>
      <c r="AQ120" s="35">
        <v>6031.9069999999992</v>
      </c>
      <c r="AR120" s="35">
        <v>-6222</v>
      </c>
      <c r="AS120" s="35">
        <v>0</v>
      </c>
    </row>
    <row r="121" spans="2:45" s="1" customFormat="1" ht="12.75" x14ac:dyDescent="0.2">
      <c r="B121" s="32" t="s">
        <v>745</v>
      </c>
      <c r="C121" s="33" t="s">
        <v>413</v>
      </c>
      <c r="D121" s="32" t="s">
        <v>414</v>
      </c>
      <c r="E121" s="32" t="s">
        <v>13</v>
      </c>
      <c r="F121" s="32" t="s">
        <v>11</v>
      </c>
      <c r="G121" s="32" t="s">
        <v>20</v>
      </c>
      <c r="H121" s="32" t="s">
        <v>32</v>
      </c>
      <c r="I121" s="32" t="s">
        <v>10</v>
      </c>
      <c r="J121" s="32" t="s">
        <v>17</v>
      </c>
      <c r="K121" s="32" t="s">
        <v>415</v>
      </c>
      <c r="L121" s="34">
        <v>311</v>
      </c>
      <c r="M121" s="150">
        <v>19620.088508000001</v>
      </c>
      <c r="N121" s="35">
        <v>6142</v>
      </c>
      <c r="O121" s="35">
        <v>0</v>
      </c>
      <c r="P121" s="31">
        <v>30718.979508000004</v>
      </c>
      <c r="Q121" s="36">
        <v>405.24093099999999</v>
      </c>
      <c r="R121" s="37">
        <v>0</v>
      </c>
      <c r="S121" s="37">
        <v>463.04680571446357</v>
      </c>
      <c r="T121" s="37">
        <v>158.95319428553643</v>
      </c>
      <c r="U121" s="38">
        <v>622.00335413701021</v>
      </c>
      <c r="V121" s="39">
        <v>1027.2442851370101</v>
      </c>
      <c r="W121" s="35">
        <v>31746.223793137015</v>
      </c>
      <c r="X121" s="35">
        <v>868.21276071446482</v>
      </c>
      <c r="Y121" s="34">
        <v>30878.01103242255</v>
      </c>
      <c r="Z121" s="144">
        <v>0</v>
      </c>
      <c r="AA121" s="35">
        <v>1167.3379353843029</v>
      </c>
      <c r="AB121" s="35">
        <v>3316.6807613668411</v>
      </c>
      <c r="AC121" s="35">
        <v>2835.42</v>
      </c>
      <c r="AD121" s="35">
        <v>0</v>
      </c>
      <c r="AE121" s="35">
        <v>71</v>
      </c>
      <c r="AF121" s="35">
        <v>7390.4386967511437</v>
      </c>
      <c r="AG121" s="137">
        <v>1915</v>
      </c>
      <c r="AH121" s="35">
        <v>4956.8909999999996</v>
      </c>
      <c r="AI121" s="35">
        <v>1915</v>
      </c>
      <c r="AJ121" s="35">
        <v>1915</v>
      </c>
      <c r="AK121" s="35">
        <v>0</v>
      </c>
      <c r="AL121" s="35">
        <v>0</v>
      </c>
      <c r="AM121" s="35">
        <v>3041.8909999999996</v>
      </c>
      <c r="AN121" s="35">
        <v>3041.8909999999996</v>
      </c>
      <c r="AO121" s="35">
        <v>30718.979508000004</v>
      </c>
      <c r="AP121" s="35">
        <v>27677.088508000004</v>
      </c>
      <c r="AQ121" s="35">
        <v>3041.8910000000033</v>
      </c>
      <c r="AR121" s="35">
        <v>6142</v>
      </c>
      <c r="AS121" s="35">
        <v>0</v>
      </c>
    </row>
    <row r="122" spans="2:45" s="183" customFormat="1" ht="12.75" x14ac:dyDescent="0.2">
      <c r="B122" s="171" t="s">
        <v>745</v>
      </c>
      <c r="C122" s="172" t="s">
        <v>672</v>
      </c>
      <c r="D122" s="171" t="s">
        <v>673</v>
      </c>
      <c r="E122" s="171" t="s">
        <v>13</v>
      </c>
      <c r="F122" s="171" t="s">
        <v>11</v>
      </c>
      <c r="G122" s="171" t="s">
        <v>20</v>
      </c>
      <c r="H122" s="171" t="s">
        <v>32</v>
      </c>
      <c r="I122" s="171" t="s">
        <v>10</v>
      </c>
      <c r="J122" s="171" t="s">
        <v>12</v>
      </c>
      <c r="K122" s="171" t="s">
        <v>674</v>
      </c>
      <c r="L122" s="173">
        <v>2804</v>
      </c>
      <c r="M122" s="174">
        <v>304653.44264899998</v>
      </c>
      <c r="N122" s="175">
        <v>-255071</v>
      </c>
      <c r="O122" s="175">
        <v>99148.445520616224</v>
      </c>
      <c r="P122" s="176">
        <v>-7683.5573510000249</v>
      </c>
      <c r="Q122" s="177">
        <v>14871.570642000001</v>
      </c>
      <c r="R122" s="178">
        <v>7683.5573510000249</v>
      </c>
      <c r="S122" s="178">
        <v>2620.4471394295779</v>
      </c>
      <c r="T122" s="178">
        <v>72178.564436795408</v>
      </c>
      <c r="U122" s="179">
        <v>82483.01371474452</v>
      </c>
      <c r="V122" s="180">
        <v>97354.584356744526</v>
      </c>
      <c r="W122" s="175">
        <v>97354.584356744526</v>
      </c>
      <c r="X122" s="175">
        <v>91483.104512045815</v>
      </c>
      <c r="Y122" s="173">
        <v>5871.4798446987115</v>
      </c>
      <c r="Z122" s="181">
        <v>0</v>
      </c>
      <c r="AA122" s="175">
        <v>10088.775771200417</v>
      </c>
      <c r="AB122" s="175">
        <v>41072.226301486211</v>
      </c>
      <c r="AC122" s="175">
        <v>24096.54</v>
      </c>
      <c r="AD122" s="175">
        <v>301.57</v>
      </c>
      <c r="AE122" s="175">
        <v>1470.54</v>
      </c>
      <c r="AF122" s="175">
        <v>77029.652072686629</v>
      </c>
      <c r="AG122" s="182">
        <v>198401</v>
      </c>
      <c r="AH122" s="175">
        <v>198401</v>
      </c>
      <c r="AI122" s="175">
        <v>147032</v>
      </c>
      <c r="AJ122" s="175">
        <v>147032</v>
      </c>
      <c r="AK122" s="175">
        <v>0</v>
      </c>
      <c r="AL122" s="175">
        <v>51369</v>
      </c>
      <c r="AM122" s="175">
        <v>51369</v>
      </c>
      <c r="AN122" s="175">
        <v>0</v>
      </c>
      <c r="AO122" s="175">
        <v>-7683.5573510000249</v>
      </c>
      <c r="AP122" s="175">
        <v>-7683.5573510000249</v>
      </c>
      <c r="AQ122" s="175">
        <v>0</v>
      </c>
      <c r="AR122" s="175">
        <v>-255071</v>
      </c>
      <c r="AS122" s="175">
        <v>0</v>
      </c>
    </row>
    <row r="123" spans="2:45" s="1" customFormat="1" ht="12.75" x14ac:dyDescent="0.2">
      <c r="B123" s="32" t="s">
        <v>745</v>
      </c>
      <c r="C123" s="33" t="s">
        <v>542</v>
      </c>
      <c r="D123" s="32" t="s">
        <v>543</v>
      </c>
      <c r="E123" s="32" t="s">
        <v>13</v>
      </c>
      <c r="F123" s="32" t="s">
        <v>11</v>
      </c>
      <c r="G123" s="32" t="s">
        <v>20</v>
      </c>
      <c r="H123" s="32" t="s">
        <v>32</v>
      </c>
      <c r="I123" s="32" t="s">
        <v>10</v>
      </c>
      <c r="J123" s="32" t="s">
        <v>17</v>
      </c>
      <c r="K123" s="32" t="s">
        <v>544</v>
      </c>
      <c r="L123" s="34">
        <v>282</v>
      </c>
      <c r="M123" s="150">
        <v>7309.183231</v>
      </c>
      <c r="N123" s="35">
        <v>4595</v>
      </c>
      <c r="O123" s="35">
        <v>0</v>
      </c>
      <c r="P123" s="31">
        <v>14662.425231000001</v>
      </c>
      <c r="Q123" s="36">
        <v>213.072439</v>
      </c>
      <c r="R123" s="37">
        <v>0</v>
      </c>
      <c r="S123" s="37">
        <v>243.46630628580778</v>
      </c>
      <c r="T123" s="37">
        <v>320.53369371419222</v>
      </c>
      <c r="U123" s="38">
        <v>564.00304137182275</v>
      </c>
      <c r="V123" s="39">
        <v>777.07548037182278</v>
      </c>
      <c r="W123" s="35">
        <v>15439.500711371824</v>
      </c>
      <c r="X123" s="35">
        <v>456.49932428580723</v>
      </c>
      <c r="Y123" s="34">
        <v>14983.001387086017</v>
      </c>
      <c r="Z123" s="144">
        <v>0</v>
      </c>
      <c r="AA123" s="35">
        <v>1298.2001273750056</v>
      </c>
      <c r="AB123" s="35">
        <v>3307.6950288114567</v>
      </c>
      <c r="AC123" s="35">
        <v>5235.0499999999993</v>
      </c>
      <c r="AD123" s="35">
        <v>0</v>
      </c>
      <c r="AE123" s="35">
        <v>789.81</v>
      </c>
      <c r="AF123" s="35">
        <v>10630.755156186462</v>
      </c>
      <c r="AG123" s="137">
        <v>0</v>
      </c>
      <c r="AH123" s="35">
        <v>2758.2419999999997</v>
      </c>
      <c r="AI123" s="35">
        <v>0</v>
      </c>
      <c r="AJ123" s="35">
        <v>0</v>
      </c>
      <c r="AK123" s="35">
        <v>0</v>
      </c>
      <c r="AL123" s="35">
        <v>0</v>
      </c>
      <c r="AM123" s="35">
        <v>2758.2419999999997</v>
      </c>
      <c r="AN123" s="35">
        <v>2758.2419999999997</v>
      </c>
      <c r="AO123" s="35">
        <v>14662.425231000001</v>
      </c>
      <c r="AP123" s="35">
        <v>11904.183231000001</v>
      </c>
      <c r="AQ123" s="35">
        <v>2758.2419999999984</v>
      </c>
      <c r="AR123" s="35">
        <v>4595</v>
      </c>
      <c r="AS123" s="35">
        <v>0</v>
      </c>
    </row>
    <row r="124" spans="2:45" s="1" customFormat="1" ht="12.75" x14ac:dyDescent="0.2">
      <c r="B124" s="32" t="s">
        <v>745</v>
      </c>
      <c r="C124" s="33" t="s">
        <v>356</v>
      </c>
      <c r="D124" s="32" t="s">
        <v>357</v>
      </c>
      <c r="E124" s="32" t="s">
        <v>13</v>
      </c>
      <c r="F124" s="32" t="s">
        <v>11</v>
      </c>
      <c r="G124" s="32" t="s">
        <v>20</v>
      </c>
      <c r="H124" s="32" t="s">
        <v>32</v>
      </c>
      <c r="I124" s="32" t="s">
        <v>10</v>
      </c>
      <c r="J124" s="32" t="s">
        <v>12</v>
      </c>
      <c r="K124" s="32" t="s">
        <v>358</v>
      </c>
      <c r="L124" s="34">
        <v>3052</v>
      </c>
      <c r="M124" s="150">
        <v>411440.03525700001</v>
      </c>
      <c r="N124" s="35">
        <v>-44494</v>
      </c>
      <c r="O124" s="35">
        <v>5879.8298567560796</v>
      </c>
      <c r="P124" s="31">
        <v>491098.63525699999</v>
      </c>
      <c r="Q124" s="36">
        <v>8899.116661</v>
      </c>
      <c r="R124" s="37">
        <v>0</v>
      </c>
      <c r="S124" s="37">
        <v>4965.9548662876223</v>
      </c>
      <c r="T124" s="37">
        <v>1138.0451337123777</v>
      </c>
      <c r="U124" s="38">
        <v>6104.0329158397271</v>
      </c>
      <c r="V124" s="39">
        <v>15003.149576839727</v>
      </c>
      <c r="W124" s="35">
        <v>506101.78483383969</v>
      </c>
      <c r="X124" s="35">
        <v>9311.1653742875787</v>
      </c>
      <c r="Y124" s="34">
        <v>496790.61945955211</v>
      </c>
      <c r="Z124" s="144">
        <v>0</v>
      </c>
      <c r="AA124" s="35">
        <v>35649.234298938769</v>
      </c>
      <c r="AB124" s="35">
        <v>89936.457203939543</v>
      </c>
      <c r="AC124" s="35">
        <v>23471.800000000003</v>
      </c>
      <c r="AD124" s="35">
        <v>2760.5</v>
      </c>
      <c r="AE124" s="35">
        <v>9956.5499999999993</v>
      </c>
      <c r="AF124" s="35">
        <v>161774.5415028783</v>
      </c>
      <c r="AG124" s="137">
        <v>122486</v>
      </c>
      <c r="AH124" s="35">
        <v>148099.6</v>
      </c>
      <c r="AI124" s="35">
        <v>0</v>
      </c>
      <c r="AJ124" s="35">
        <v>25613.600000000002</v>
      </c>
      <c r="AK124" s="35">
        <v>25613.600000000002</v>
      </c>
      <c r="AL124" s="35">
        <v>122486</v>
      </c>
      <c r="AM124" s="35">
        <v>122486</v>
      </c>
      <c r="AN124" s="35">
        <v>0</v>
      </c>
      <c r="AO124" s="35">
        <v>491098.63525699999</v>
      </c>
      <c r="AP124" s="35">
        <v>465485.03525700001</v>
      </c>
      <c r="AQ124" s="35">
        <v>25613.599999999977</v>
      </c>
      <c r="AR124" s="35">
        <v>-44494</v>
      </c>
      <c r="AS124" s="35">
        <v>0</v>
      </c>
    </row>
    <row r="125" spans="2:45" s="1" customFormat="1" ht="12.75" x14ac:dyDescent="0.2">
      <c r="B125" s="32" t="s">
        <v>745</v>
      </c>
      <c r="C125" s="33" t="s">
        <v>71</v>
      </c>
      <c r="D125" s="32" t="s">
        <v>72</v>
      </c>
      <c r="E125" s="32" t="s">
        <v>13</v>
      </c>
      <c r="F125" s="32" t="s">
        <v>11</v>
      </c>
      <c r="G125" s="32" t="s">
        <v>20</v>
      </c>
      <c r="H125" s="32" t="s">
        <v>32</v>
      </c>
      <c r="I125" s="32" t="s">
        <v>10</v>
      </c>
      <c r="J125" s="32" t="s">
        <v>12</v>
      </c>
      <c r="K125" s="32" t="s">
        <v>73</v>
      </c>
      <c r="L125" s="34">
        <v>1253</v>
      </c>
      <c r="M125" s="150">
        <v>48592.231543000002</v>
      </c>
      <c r="N125" s="35">
        <v>-39255</v>
      </c>
      <c r="O125" s="35">
        <v>16757.748233444705</v>
      </c>
      <c r="P125" s="31">
        <v>28217.524697300003</v>
      </c>
      <c r="Q125" s="36">
        <v>2040.390958</v>
      </c>
      <c r="R125" s="37">
        <v>0</v>
      </c>
      <c r="S125" s="37">
        <v>888.25328800034106</v>
      </c>
      <c r="T125" s="37">
        <v>1617.7467119996591</v>
      </c>
      <c r="U125" s="38">
        <v>2506.0135136130989</v>
      </c>
      <c r="V125" s="39">
        <v>4546.4044716130993</v>
      </c>
      <c r="W125" s="35">
        <v>32763.929168913102</v>
      </c>
      <c r="X125" s="35">
        <v>1665.4749150003445</v>
      </c>
      <c r="Y125" s="34">
        <v>31098.454253912758</v>
      </c>
      <c r="Z125" s="144">
        <v>0</v>
      </c>
      <c r="AA125" s="35">
        <v>1509.339360802976</v>
      </c>
      <c r="AB125" s="35">
        <v>7132.0895419195185</v>
      </c>
      <c r="AC125" s="35">
        <v>18989.57</v>
      </c>
      <c r="AD125" s="35">
        <v>0</v>
      </c>
      <c r="AE125" s="35">
        <v>98.22</v>
      </c>
      <c r="AF125" s="35">
        <v>27729.218902722496</v>
      </c>
      <c r="AG125" s="137">
        <v>0</v>
      </c>
      <c r="AH125" s="35">
        <v>18880.293154300001</v>
      </c>
      <c r="AI125" s="35">
        <v>0</v>
      </c>
      <c r="AJ125" s="35">
        <v>4859.2231543000007</v>
      </c>
      <c r="AK125" s="35">
        <v>4859.2231543000007</v>
      </c>
      <c r="AL125" s="35">
        <v>0</v>
      </c>
      <c r="AM125" s="35">
        <v>14021.07</v>
      </c>
      <c r="AN125" s="35">
        <v>14021.07</v>
      </c>
      <c r="AO125" s="35">
        <v>28217.524697300003</v>
      </c>
      <c r="AP125" s="35">
        <v>9337.2315430000017</v>
      </c>
      <c r="AQ125" s="35">
        <v>18880.293154300001</v>
      </c>
      <c r="AR125" s="35">
        <v>-39255</v>
      </c>
      <c r="AS125" s="35">
        <v>0</v>
      </c>
    </row>
    <row r="126" spans="2:45" s="1" customFormat="1" ht="12.75" x14ac:dyDescent="0.2">
      <c r="B126" s="32" t="s">
        <v>745</v>
      </c>
      <c r="C126" s="33" t="s">
        <v>299</v>
      </c>
      <c r="D126" s="32" t="s">
        <v>300</v>
      </c>
      <c r="E126" s="32" t="s">
        <v>13</v>
      </c>
      <c r="F126" s="32" t="s">
        <v>11</v>
      </c>
      <c r="G126" s="32" t="s">
        <v>20</v>
      </c>
      <c r="H126" s="32" t="s">
        <v>32</v>
      </c>
      <c r="I126" s="32" t="s">
        <v>10</v>
      </c>
      <c r="J126" s="32" t="s">
        <v>12</v>
      </c>
      <c r="K126" s="32" t="s">
        <v>301</v>
      </c>
      <c r="L126" s="34">
        <v>1259</v>
      </c>
      <c r="M126" s="150">
        <v>138374.18935900001</v>
      </c>
      <c r="N126" s="35">
        <v>-75302</v>
      </c>
      <c r="O126" s="35">
        <v>20510.232740530962</v>
      </c>
      <c r="P126" s="31">
        <v>136536.18935900001</v>
      </c>
      <c r="Q126" s="36">
        <v>2268.7448410000002</v>
      </c>
      <c r="R126" s="37">
        <v>0</v>
      </c>
      <c r="S126" s="37">
        <v>1553.8459234291679</v>
      </c>
      <c r="T126" s="37">
        <v>964.1540765708321</v>
      </c>
      <c r="U126" s="38">
        <v>2518.0135783231376</v>
      </c>
      <c r="V126" s="39">
        <v>4786.7584193231378</v>
      </c>
      <c r="W126" s="35">
        <v>141322.94777832314</v>
      </c>
      <c r="X126" s="35">
        <v>2913.4611064291676</v>
      </c>
      <c r="Y126" s="34">
        <v>138409.48667189397</v>
      </c>
      <c r="Z126" s="144">
        <v>371.16375936659199</v>
      </c>
      <c r="AA126" s="35">
        <v>20571.455302158491</v>
      </c>
      <c r="AB126" s="35">
        <v>29178.993531213124</v>
      </c>
      <c r="AC126" s="35">
        <v>5277.37</v>
      </c>
      <c r="AD126" s="35">
        <v>2768.3926986249999</v>
      </c>
      <c r="AE126" s="35">
        <v>33039.25</v>
      </c>
      <c r="AF126" s="35">
        <v>91206.62529136322</v>
      </c>
      <c r="AG126" s="137">
        <v>93426</v>
      </c>
      <c r="AH126" s="35">
        <v>93426</v>
      </c>
      <c r="AI126" s="35">
        <v>26675</v>
      </c>
      <c r="AJ126" s="35">
        <v>26675</v>
      </c>
      <c r="AK126" s="35">
        <v>0</v>
      </c>
      <c r="AL126" s="35">
        <v>66751</v>
      </c>
      <c r="AM126" s="35">
        <v>66751</v>
      </c>
      <c r="AN126" s="35">
        <v>0</v>
      </c>
      <c r="AO126" s="35">
        <v>136536.18935900001</v>
      </c>
      <c r="AP126" s="35">
        <v>136536.18935900001</v>
      </c>
      <c r="AQ126" s="35">
        <v>0</v>
      </c>
      <c r="AR126" s="35">
        <v>-75302</v>
      </c>
      <c r="AS126" s="35">
        <v>0</v>
      </c>
    </row>
    <row r="127" spans="2:45" s="1" customFormat="1" ht="12.75" x14ac:dyDescent="0.2">
      <c r="B127" s="32" t="s">
        <v>745</v>
      </c>
      <c r="C127" s="33" t="s">
        <v>302</v>
      </c>
      <c r="D127" s="32" t="s">
        <v>303</v>
      </c>
      <c r="E127" s="32" t="s">
        <v>13</v>
      </c>
      <c r="F127" s="32" t="s">
        <v>11</v>
      </c>
      <c r="G127" s="32" t="s">
        <v>20</v>
      </c>
      <c r="H127" s="32" t="s">
        <v>32</v>
      </c>
      <c r="I127" s="32" t="s">
        <v>10</v>
      </c>
      <c r="J127" s="32" t="s">
        <v>15</v>
      </c>
      <c r="K127" s="32" t="s">
        <v>304</v>
      </c>
      <c r="L127" s="34">
        <v>52622</v>
      </c>
      <c r="M127" s="150">
        <v>7600752.5352950003</v>
      </c>
      <c r="N127" s="35">
        <v>-8267187.1999999993</v>
      </c>
      <c r="O127" s="35">
        <v>5946481.4175569601</v>
      </c>
      <c r="P127" s="31">
        <v>2620972.335295001</v>
      </c>
      <c r="Q127" s="36">
        <v>792909.40616699995</v>
      </c>
      <c r="R127" s="37">
        <v>0</v>
      </c>
      <c r="S127" s="37">
        <v>80370.237699459452</v>
      </c>
      <c r="T127" s="37">
        <v>2127545.7739330782</v>
      </c>
      <c r="U127" s="38">
        <v>2207927.9178267657</v>
      </c>
      <c r="V127" s="39">
        <v>3000837.3239937657</v>
      </c>
      <c r="W127" s="35">
        <v>5621809.6592887668</v>
      </c>
      <c r="X127" s="35">
        <v>2753617.8297684183</v>
      </c>
      <c r="Y127" s="34">
        <v>2868191.8295203485</v>
      </c>
      <c r="Z127" s="144">
        <v>144296.37653155567</v>
      </c>
      <c r="AA127" s="35">
        <v>367843.34575772349</v>
      </c>
      <c r="AB127" s="35">
        <v>1105000.2490589253</v>
      </c>
      <c r="AC127" s="35">
        <v>220576.32</v>
      </c>
      <c r="AD127" s="35">
        <v>45672.19427898695</v>
      </c>
      <c r="AE127" s="35">
        <v>143642.62</v>
      </c>
      <c r="AF127" s="35">
        <v>2027031.1056271913</v>
      </c>
      <c r="AG127" s="137">
        <v>3919622</v>
      </c>
      <c r="AH127" s="35">
        <v>4435775</v>
      </c>
      <c r="AI127" s="35">
        <v>173942</v>
      </c>
      <c r="AJ127" s="35">
        <v>690095</v>
      </c>
      <c r="AK127" s="35">
        <v>516153</v>
      </c>
      <c r="AL127" s="35">
        <v>3745680</v>
      </c>
      <c r="AM127" s="35">
        <v>3745680</v>
      </c>
      <c r="AN127" s="35">
        <v>0</v>
      </c>
      <c r="AO127" s="35">
        <v>2620972.335295001</v>
      </c>
      <c r="AP127" s="35">
        <v>2104819.335295001</v>
      </c>
      <c r="AQ127" s="35">
        <v>516153</v>
      </c>
      <c r="AR127" s="35">
        <v>-8267187.1999999993</v>
      </c>
      <c r="AS127" s="35">
        <v>0</v>
      </c>
    </row>
    <row r="128" spans="2:45" s="1" customFormat="1" ht="12.75" x14ac:dyDescent="0.2">
      <c r="B128" s="32" t="s">
        <v>745</v>
      </c>
      <c r="C128" s="33" t="s">
        <v>401</v>
      </c>
      <c r="D128" s="32" t="s">
        <v>402</v>
      </c>
      <c r="E128" s="32" t="s">
        <v>13</v>
      </c>
      <c r="F128" s="32" t="s">
        <v>11</v>
      </c>
      <c r="G128" s="32" t="s">
        <v>20</v>
      </c>
      <c r="H128" s="32" t="s">
        <v>32</v>
      </c>
      <c r="I128" s="32" t="s">
        <v>10</v>
      </c>
      <c r="J128" s="32" t="s">
        <v>12</v>
      </c>
      <c r="K128" s="32" t="s">
        <v>403</v>
      </c>
      <c r="L128" s="34">
        <v>2050</v>
      </c>
      <c r="M128" s="150">
        <v>237716.848726</v>
      </c>
      <c r="N128" s="35">
        <v>-153824</v>
      </c>
      <c r="O128" s="35">
        <v>49364.189561459134</v>
      </c>
      <c r="P128" s="31">
        <v>79723.033598599999</v>
      </c>
      <c r="Q128" s="36">
        <v>9956.9837750000006</v>
      </c>
      <c r="R128" s="37">
        <v>0</v>
      </c>
      <c r="S128" s="37">
        <v>4481.4267028588638</v>
      </c>
      <c r="T128" s="37">
        <v>-20.613193662522463</v>
      </c>
      <c r="U128" s="38">
        <v>4460.8375641476059</v>
      </c>
      <c r="V128" s="39">
        <v>14417.821339147606</v>
      </c>
      <c r="W128" s="35">
        <v>94140.854937747601</v>
      </c>
      <c r="X128" s="35">
        <v>8402.6750678588724</v>
      </c>
      <c r="Y128" s="34">
        <v>85738.179869888729</v>
      </c>
      <c r="Z128" s="144">
        <v>0</v>
      </c>
      <c r="AA128" s="35">
        <v>15422.427293701925</v>
      </c>
      <c r="AB128" s="35">
        <v>33366.138333458031</v>
      </c>
      <c r="AC128" s="35">
        <v>8593.01</v>
      </c>
      <c r="AD128" s="35">
        <v>192.5</v>
      </c>
      <c r="AE128" s="35">
        <v>20076.310000000001</v>
      </c>
      <c r="AF128" s="35">
        <v>77650.385627159965</v>
      </c>
      <c r="AG128" s="137">
        <v>0</v>
      </c>
      <c r="AH128" s="35">
        <v>46711.184872600003</v>
      </c>
      <c r="AI128" s="35">
        <v>0</v>
      </c>
      <c r="AJ128" s="35">
        <v>23771.684872600003</v>
      </c>
      <c r="AK128" s="35">
        <v>23771.684872600003</v>
      </c>
      <c r="AL128" s="35">
        <v>0</v>
      </c>
      <c r="AM128" s="35">
        <v>22939.5</v>
      </c>
      <c r="AN128" s="35">
        <v>22939.5</v>
      </c>
      <c r="AO128" s="35">
        <v>79723.033598599999</v>
      </c>
      <c r="AP128" s="35">
        <v>33011.848725999997</v>
      </c>
      <c r="AQ128" s="35">
        <v>46711.184872600003</v>
      </c>
      <c r="AR128" s="35">
        <v>-153824</v>
      </c>
      <c r="AS128" s="35">
        <v>0</v>
      </c>
    </row>
    <row r="129" spans="2:45" s="1" customFormat="1" ht="12.75" x14ac:dyDescent="0.2">
      <c r="B129" s="32" t="s">
        <v>745</v>
      </c>
      <c r="C129" s="33" t="s">
        <v>149</v>
      </c>
      <c r="D129" s="32" t="s">
        <v>150</v>
      </c>
      <c r="E129" s="32" t="s">
        <v>13</v>
      </c>
      <c r="F129" s="32" t="s">
        <v>11</v>
      </c>
      <c r="G129" s="32" t="s">
        <v>20</v>
      </c>
      <c r="H129" s="32" t="s">
        <v>32</v>
      </c>
      <c r="I129" s="32" t="s">
        <v>10</v>
      </c>
      <c r="J129" s="32" t="s">
        <v>17</v>
      </c>
      <c r="K129" s="32" t="s">
        <v>151</v>
      </c>
      <c r="L129" s="34">
        <v>280</v>
      </c>
      <c r="M129" s="150">
        <v>12430.284219999998</v>
      </c>
      <c r="N129" s="35">
        <v>-4793</v>
      </c>
      <c r="O129" s="35">
        <v>3549.9715780000001</v>
      </c>
      <c r="P129" s="31">
        <v>11618.992641999997</v>
      </c>
      <c r="Q129" s="36">
        <v>1252.7111500000001</v>
      </c>
      <c r="R129" s="37">
        <v>0</v>
      </c>
      <c r="S129" s="37">
        <v>321.14481257155194</v>
      </c>
      <c r="T129" s="37">
        <v>238.85518742844806</v>
      </c>
      <c r="U129" s="38">
        <v>560.00301980180984</v>
      </c>
      <c r="V129" s="39">
        <v>1812.7141698018099</v>
      </c>
      <c r="W129" s="35">
        <v>13431.706811801807</v>
      </c>
      <c r="X129" s="35">
        <v>602.14652357155319</v>
      </c>
      <c r="Y129" s="34">
        <v>12829.560288230254</v>
      </c>
      <c r="Z129" s="144">
        <v>0</v>
      </c>
      <c r="AA129" s="35">
        <v>3692.7970841946258</v>
      </c>
      <c r="AB129" s="35">
        <v>3825.7610436116224</v>
      </c>
      <c r="AC129" s="35">
        <v>3862.24</v>
      </c>
      <c r="AD129" s="35">
        <v>0</v>
      </c>
      <c r="AE129" s="35">
        <v>772.52</v>
      </c>
      <c r="AF129" s="35">
        <v>12153.318127806248</v>
      </c>
      <c r="AG129" s="137">
        <v>843</v>
      </c>
      <c r="AH129" s="35">
        <v>3981.7084219999997</v>
      </c>
      <c r="AI129" s="35">
        <v>843</v>
      </c>
      <c r="AJ129" s="35">
        <v>1243.0284219999999</v>
      </c>
      <c r="AK129" s="35">
        <v>400.02842199999986</v>
      </c>
      <c r="AL129" s="35">
        <v>0</v>
      </c>
      <c r="AM129" s="35">
        <v>2738.68</v>
      </c>
      <c r="AN129" s="35">
        <v>2738.68</v>
      </c>
      <c r="AO129" s="35">
        <v>11618.992641999997</v>
      </c>
      <c r="AP129" s="35">
        <v>8480.2842199999977</v>
      </c>
      <c r="AQ129" s="35">
        <v>3138.7084219999997</v>
      </c>
      <c r="AR129" s="35">
        <v>-4793</v>
      </c>
      <c r="AS129" s="35">
        <v>0</v>
      </c>
    </row>
    <row r="130" spans="2:45" s="1" customFormat="1" ht="12.75" x14ac:dyDescent="0.2">
      <c r="B130" s="32" t="s">
        <v>745</v>
      </c>
      <c r="C130" s="33" t="s">
        <v>195</v>
      </c>
      <c r="D130" s="32" t="s">
        <v>196</v>
      </c>
      <c r="E130" s="32" t="s">
        <v>13</v>
      </c>
      <c r="F130" s="32" t="s">
        <v>11</v>
      </c>
      <c r="G130" s="32" t="s">
        <v>20</v>
      </c>
      <c r="H130" s="32" t="s">
        <v>32</v>
      </c>
      <c r="I130" s="32" t="s">
        <v>10</v>
      </c>
      <c r="J130" s="32" t="s">
        <v>17</v>
      </c>
      <c r="K130" s="32" t="s">
        <v>197</v>
      </c>
      <c r="L130" s="34">
        <v>997</v>
      </c>
      <c r="M130" s="150">
        <v>33725.428034000004</v>
      </c>
      <c r="N130" s="35">
        <v>-8165</v>
      </c>
      <c r="O130" s="35">
        <v>3571.1795326320889</v>
      </c>
      <c r="P130" s="31">
        <v>23146.085034000003</v>
      </c>
      <c r="Q130" s="36">
        <v>1332.864519</v>
      </c>
      <c r="R130" s="37">
        <v>0</v>
      </c>
      <c r="S130" s="37">
        <v>535.383315428777</v>
      </c>
      <c r="T130" s="37">
        <v>1458.616684571223</v>
      </c>
      <c r="U130" s="38">
        <v>1994.0107526514444</v>
      </c>
      <c r="V130" s="39">
        <v>3326.8752716514446</v>
      </c>
      <c r="W130" s="35">
        <v>26472.960305651446</v>
      </c>
      <c r="X130" s="35">
        <v>1003.8437164287789</v>
      </c>
      <c r="Y130" s="34">
        <v>25469.116589222667</v>
      </c>
      <c r="Z130" s="144">
        <v>0</v>
      </c>
      <c r="AA130" s="35">
        <v>2635.3559729012436</v>
      </c>
      <c r="AB130" s="35">
        <v>7726.3078525139945</v>
      </c>
      <c r="AC130" s="35">
        <v>16100.439999999999</v>
      </c>
      <c r="AD130" s="35">
        <v>1151.5</v>
      </c>
      <c r="AE130" s="35">
        <v>0</v>
      </c>
      <c r="AF130" s="35">
        <v>27613.603825415237</v>
      </c>
      <c r="AG130" s="137">
        <v>0</v>
      </c>
      <c r="AH130" s="35">
        <v>11080.656999999999</v>
      </c>
      <c r="AI130" s="35">
        <v>0</v>
      </c>
      <c r="AJ130" s="35">
        <v>1329</v>
      </c>
      <c r="AK130" s="35">
        <v>1329</v>
      </c>
      <c r="AL130" s="35">
        <v>0</v>
      </c>
      <c r="AM130" s="35">
        <v>9751.6569999999992</v>
      </c>
      <c r="AN130" s="35">
        <v>9751.6569999999992</v>
      </c>
      <c r="AO130" s="35">
        <v>23146.085034000003</v>
      </c>
      <c r="AP130" s="35">
        <v>12065.428034000004</v>
      </c>
      <c r="AQ130" s="35">
        <v>11080.656999999999</v>
      </c>
      <c r="AR130" s="35">
        <v>-8165</v>
      </c>
      <c r="AS130" s="35">
        <v>0</v>
      </c>
    </row>
    <row r="131" spans="2:45" s="1" customFormat="1" ht="12.75" x14ac:dyDescent="0.2">
      <c r="B131" s="32" t="s">
        <v>745</v>
      </c>
      <c r="C131" s="33" t="s">
        <v>168</v>
      </c>
      <c r="D131" s="32" t="s">
        <v>169</v>
      </c>
      <c r="E131" s="32" t="s">
        <v>13</v>
      </c>
      <c r="F131" s="32" t="s">
        <v>11</v>
      </c>
      <c r="G131" s="32" t="s">
        <v>20</v>
      </c>
      <c r="H131" s="32" t="s">
        <v>32</v>
      </c>
      <c r="I131" s="32" t="s">
        <v>10</v>
      </c>
      <c r="J131" s="32" t="s">
        <v>16</v>
      </c>
      <c r="K131" s="32" t="s">
        <v>170</v>
      </c>
      <c r="L131" s="34">
        <v>13915</v>
      </c>
      <c r="M131" s="150">
        <v>809739.31121199997</v>
      </c>
      <c r="N131" s="35">
        <v>-897335.28</v>
      </c>
      <c r="O131" s="35">
        <v>532809.6167214266</v>
      </c>
      <c r="P131" s="31">
        <v>115651.03121199994</v>
      </c>
      <c r="Q131" s="36">
        <v>47690.176458000002</v>
      </c>
      <c r="R131" s="37">
        <v>0</v>
      </c>
      <c r="S131" s="37">
        <v>14050.29709829111</v>
      </c>
      <c r="T131" s="37">
        <v>317835.93137992173</v>
      </c>
      <c r="U131" s="38">
        <v>331888.01817577257</v>
      </c>
      <c r="V131" s="39">
        <v>379578.1946337726</v>
      </c>
      <c r="W131" s="35">
        <v>495229.22584577254</v>
      </c>
      <c r="X131" s="35">
        <v>408106.7260717178</v>
      </c>
      <c r="Y131" s="34">
        <v>87122.499774054741</v>
      </c>
      <c r="Z131" s="144">
        <v>2562.4216283450951</v>
      </c>
      <c r="AA131" s="35">
        <v>75112.72676416242</v>
      </c>
      <c r="AB131" s="35">
        <v>166623.55901171858</v>
      </c>
      <c r="AC131" s="35">
        <v>107053.27</v>
      </c>
      <c r="AD131" s="35">
        <v>5109.3</v>
      </c>
      <c r="AE131" s="35">
        <v>5485.41</v>
      </c>
      <c r="AF131" s="35">
        <v>361946.68740422605</v>
      </c>
      <c r="AG131" s="137">
        <v>756832</v>
      </c>
      <c r="AH131" s="35">
        <v>756832</v>
      </c>
      <c r="AI131" s="35">
        <v>87792</v>
      </c>
      <c r="AJ131" s="35">
        <v>87792</v>
      </c>
      <c r="AK131" s="35">
        <v>0</v>
      </c>
      <c r="AL131" s="35">
        <v>669040</v>
      </c>
      <c r="AM131" s="35">
        <v>669040</v>
      </c>
      <c r="AN131" s="35">
        <v>0</v>
      </c>
      <c r="AO131" s="35">
        <v>115651.03121199994</v>
      </c>
      <c r="AP131" s="35">
        <v>115651.03121199994</v>
      </c>
      <c r="AQ131" s="35">
        <v>0</v>
      </c>
      <c r="AR131" s="35">
        <v>-902164.58000000007</v>
      </c>
      <c r="AS131" s="35">
        <v>4829.3000000000466</v>
      </c>
    </row>
    <row r="132" spans="2:45" s="1" customFormat="1" ht="12.75" x14ac:dyDescent="0.2">
      <c r="B132" s="32" t="s">
        <v>745</v>
      </c>
      <c r="C132" s="33" t="s">
        <v>729</v>
      </c>
      <c r="D132" s="32" t="s">
        <v>730</v>
      </c>
      <c r="E132" s="32" t="s">
        <v>13</v>
      </c>
      <c r="F132" s="32" t="s">
        <v>11</v>
      </c>
      <c r="G132" s="32" t="s">
        <v>20</v>
      </c>
      <c r="H132" s="32" t="s">
        <v>32</v>
      </c>
      <c r="I132" s="32" t="s">
        <v>10</v>
      </c>
      <c r="J132" s="32" t="s">
        <v>17</v>
      </c>
      <c r="K132" s="32" t="s">
        <v>731</v>
      </c>
      <c r="L132" s="34">
        <v>233</v>
      </c>
      <c r="M132" s="150">
        <v>5296.9611940000004</v>
      </c>
      <c r="N132" s="35">
        <v>-3711</v>
      </c>
      <c r="O132" s="35">
        <v>2145.9072275020212</v>
      </c>
      <c r="P132" s="31">
        <v>4272.9341939999995</v>
      </c>
      <c r="Q132" s="36">
        <v>634.85335499999997</v>
      </c>
      <c r="R132" s="37">
        <v>0</v>
      </c>
      <c r="S132" s="37">
        <v>254.67222857152638</v>
      </c>
      <c r="T132" s="37">
        <v>211.32777142847362</v>
      </c>
      <c r="U132" s="38">
        <v>466.00251290650607</v>
      </c>
      <c r="V132" s="39">
        <v>1100.8558679065061</v>
      </c>
      <c r="W132" s="35">
        <v>5373.7900619065058</v>
      </c>
      <c r="X132" s="35">
        <v>477.51042857152697</v>
      </c>
      <c r="Y132" s="34">
        <v>4896.2796333349788</v>
      </c>
      <c r="Z132" s="144">
        <v>1757.5704346560335</v>
      </c>
      <c r="AA132" s="35">
        <v>1147.6610541982232</v>
      </c>
      <c r="AB132" s="35">
        <v>4345.3445428663226</v>
      </c>
      <c r="AC132" s="35">
        <v>3505.25</v>
      </c>
      <c r="AD132" s="35">
        <v>0</v>
      </c>
      <c r="AE132" s="35">
        <v>0</v>
      </c>
      <c r="AF132" s="35">
        <v>10755.826031720579</v>
      </c>
      <c r="AG132" s="137">
        <v>408</v>
      </c>
      <c r="AH132" s="35">
        <v>2686.9729999999995</v>
      </c>
      <c r="AI132" s="35">
        <v>408</v>
      </c>
      <c r="AJ132" s="35">
        <v>408</v>
      </c>
      <c r="AK132" s="35">
        <v>0</v>
      </c>
      <c r="AL132" s="35">
        <v>0</v>
      </c>
      <c r="AM132" s="35">
        <v>2278.9729999999995</v>
      </c>
      <c r="AN132" s="35">
        <v>2278.9729999999995</v>
      </c>
      <c r="AO132" s="35">
        <v>4272.9341939999995</v>
      </c>
      <c r="AP132" s="35">
        <v>1993.961194</v>
      </c>
      <c r="AQ132" s="35">
        <v>2278.973</v>
      </c>
      <c r="AR132" s="35">
        <v>-3711</v>
      </c>
      <c r="AS132" s="35">
        <v>0</v>
      </c>
    </row>
    <row r="133" spans="2:45" s="1" customFormat="1" ht="12.75" x14ac:dyDescent="0.2">
      <c r="B133" s="32" t="s">
        <v>745</v>
      </c>
      <c r="C133" s="33" t="s">
        <v>239</v>
      </c>
      <c r="D133" s="32" t="s">
        <v>240</v>
      </c>
      <c r="E133" s="32" t="s">
        <v>13</v>
      </c>
      <c r="F133" s="32" t="s">
        <v>11</v>
      </c>
      <c r="G133" s="32" t="s">
        <v>20</v>
      </c>
      <c r="H133" s="32" t="s">
        <v>32</v>
      </c>
      <c r="I133" s="32" t="s">
        <v>10</v>
      </c>
      <c r="J133" s="32" t="s">
        <v>17</v>
      </c>
      <c r="K133" s="32" t="s">
        <v>241</v>
      </c>
      <c r="L133" s="34">
        <v>346</v>
      </c>
      <c r="M133" s="150">
        <v>29577.425690999997</v>
      </c>
      <c r="N133" s="35">
        <v>-44983</v>
      </c>
      <c r="O133" s="35">
        <v>28844.137106422582</v>
      </c>
      <c r="P133" s="31">
        <v>7187.6256909999938</v>
      </c>
      <c r="Q133" s="36">
        <v>1181.1512520000001</v>
      </c>
      <c r="R133" s="37">
        <v>0</v>
      </c>
      <c r="S133" s="37">
        <v>288.03266285725346</v>
      </c>
      <c r="T133" s="37">
        <v>17248.330274484451</v>
      </c>
      <c r="U133" s="38">
        <v>17536.45750223552</v>
      </c>
      <c r="V133" s="39">
        <v>18717.60875423552</v>
      </c>
      <c r="W133" s="35">
        <v>25905.234445235514</v>
      </c>
      <c r="X133" s="35">
        <v>21267.449986279844</v>
      </c>
      <c r="Y133" s="34">
        <v>4637.7844589556698</v>
      </c>
      <c r="Z133" s="144">
        <v>0</v>
      </c>
      <c r="AA133" s="35">
        <v>8727.1735291967143</v>
      </c>
      <c r="AB133" s="35">
        <v>7384.0634658753415</v>
      </c>
      <c r="AC133" s="35">
        <v>5571.84</v>
      </c>
      <c r="AD133" s="35">
        <v>451.5</v>
      </c>
      <c r="AE133" s="35">
        <v>660.44</v>
      </c>
      <c r="AF133" s="35">
        <v>22795.016995072056</v>
      </c>
      <c r="AG133" s="137">
        <v>31735</v>
      </c>
      <c r="AH133" s="35">
        <v>32777.199999999997</v>
      </c>
      <c r="AI133" s="35">
        <v>442</v>
      </c>
      <c r="AJ133" s="35">
        <v>1484.2</v>
      </c>
      <c r="AK133" s="35">
        <v>1042.2</v>
      </c>
      <c r="AL133" s="35">
        <v>31293</v>
      </c>
      <c r="AM133" s="35">
        <v>31293</v>
      </c>
      <c r="AN133" s="35">
        <v>0</v>
      </c>
      <c r="AO133" s="35">
        <v>7187.6256909999938</v>
      </c>
      <c r="AP133" s="35">
        <v>6145.425690999994</v>
      </c>
      <c r="AQ133" s="35">
        <v>1042.2000000000007</v>
      </c>
      <c r="AR133" s="35">
        <v>-44983</v>
      </c>
      <c r="AS133" s="35">
        <v>0</v>
      </c>
    </row>
    <row r="134" spans="2:45" s="1" customFormat="1" ht="12.75" x14ac:dyDescent="0.2">
      <c r="B134" s="32" t="s">
        <v>745</v>
      </c>
      <c r="C134" s="33" t="s">
        <v>335</v>
      </c>
      <c r="D134" s="32" t="s">
        <v>336</v>
      </c>
      <c r="E134" s="32" t="s">
        <v>13</v>
      </c>
      <c r="F134" s="32" t="s">
        <v>11</v>
      </c>
      <c r="G134" s="32" t="s">
        <v>20</v>
      </c>
      <c r="H134" s="32" t="s">
        <v>32</v>
      </c>
      <c r="I134" s="32" t="s">
        <v>10</v>
      </c>
      <c r="J134" s="32" t="s">
        <v>12</v>
      </c>
      <c r="K134" s="32" t="s">
        <v>337</v>
      </c>
      <c r="L134" s="34">
        <v>1278</v>
      </c>
      <c r="M134" s="150">
        <v>37871.995943000002</v>
      </c>
      <c r="N134" s="35">
        <v>4150</v>
      </c>
      <c r="O134" s="35">
        <v>0</v>
      </c>
      <c r="P134" s="31">
        <v>49274.815943000001</v>
      </c>
      <c r="Q134" s="36">
        <v>1004.644134</v>
      </c>
      <c r="R134" s="37">
        <v>0</v>
      </c>
      <c r="S134" s="37">
        <v>857.38310857175782</v>
      </c>
      <c r="T134" s="37">
        <v>1698.6168914282421</v>
      </c>
      <c r="U134" s="38">
        <v>2556.0137832382607</v>
      </c>
      <c r="V134" s="39">
        <v>3560.6579172382608</v>
      </c>
      <c r="W134" s="35">
        <v>52835.473860238264</v>
      </c>
      <c r="X134" s="35">
        <v>1607.593328571762</v>
      </c>
      <c r="Y134" s="34">
        <v>51227.880531666502</v>
      </c>
      <c r="Z134" s="144">
        <v>0</v>
      </c>
      <c r="AA134" s="35">
        <v>2193.3312804205048</v>
      </c>
      <c r="AB134" s="35">
        <v>10458.145338136364</v>
      </c>
      <c r="AC134" s="35">
        <v>16374.47</v>
      </c>
      <c r="AD134" s="35">
        <v>501.5</v>
      </c>
      <c r="AE134" s="35">
        <v>2296.7199999999998</v>
      </c>
      <c r="AF134" s="35">
        <v>31824.166618556868</v>
      </c>
      <c r="AG134" s="137">
        <v>0</v>
      </c>
      <c r="AH134" s="35">
        <v>14300.82</v>
      </c>
      <c r="AI134" s="35">
        <v>0</v>
      </c>
      <c r="AJ134" s="35">
        <v>0</v>
      </c>
      <c r="AK134" s="35">
        <v>0</v>
      </c>
      <c r="AL134" s="35">
        <v>0</v>
      </c>
      <c r="AM134" s="35">
        <v>14300.82</v>
      </c>
      <c r="AN134" s="35">
        <v>14300.82</v>
      </c>
      <c r="AO134" s="35">
        <v>49274.815943000001</v>
      </c>
      <c r="AP134" s="35">
        <v>34973.995943000002</v>
      </c>
      <c r="AQ134" s="35">
        <v>14300.82</v>
      </c>
      <c r="AR134" s="35">
        <v>4150</v>
      </c>
      <c r="AS134" s="35">
        <v>0</v>
      </c>
    </row>
    <row r="135" spans="2:45" s="1" customFormat="1" ht="12.75" x14ac:dyDescent="0.2">
      <c r="B135" s="32" t="s">
        <v>745</v>
      </c>
      <c r="C135" s="33" t="s">
        <v>621</v>
      </c>
      <c r="D135" s="32" t="s">
        <v>622</v>
      </c>
      <c r="E135" s="32" t="s">
        <v>13</v>
      </c>
      <c r="F135" s="32" t="s">
        <v>11</v>
      </c>
      <c r="G135" s="32" t="s">
        <v>20</v>
      </c>
      <c r="H135" s="32" t="s">
        <v>32</v>
      </c>
      <c r="I135" s="32" t="s">
        <v>10</v>
      </c>
      <c r="J135" s="32" t="s">
        <v>14</v>
      </c>
      <c r="K135" s="32" t="s">
        <v>623</v>
      </c>
      <c r="L135" s="34">
        <v>6834</v>
      </c>
      <c r="M135" s="150">
        <v>255703.80907599998</v>
      </c>
      <c r="N135" s="35">
        <v>-243625</v>
      </c>
      <c r="O135" s="35">
        <v>123429.74299219628</v>
      </c>
      <c r="P135" s="31">
        <v>64957.20907599997</v>
      </c>
      <c r="Q135" s="36">
        <v>15193.857227</v>
      </c>
      <c r="R135" s="37">
        <v>0</v>
      </c>
      <c r="S135" s="37">
        <v>5868.4007074308247</v>
      </c>
      <c r="T135" s="37">
        <v>39968.16104617346</v>
      </c>
      <c r="U135" s="38">
        <v>45836.808927411679</v>
      </c>
      <c r="V135" s="39">
        <v>61030.66615441168</v>
      </c>
      <c r="W135" s="35">
        <v>125987.87523041165</v>
      </c>
      <c r="X135" s="35">
        <v>59416.778634627131</v>
      </c>
      <c r="Y135" s="34">
        <v>66571.096595784518</v>
      </c>
      <c r="Z135" s="144">
        <v>18908.335190746486</v>
      </c>
      <c r="AA135" s="35">
        <v>31207.025534829678</v>
      </c>
      <c r="AB135" s="35">
        <v>87869.444753243835</v>
      </c>
      <c r="AC135" s="35">
        <v>61248.34</v>
      </c>
      <c r="AD135" s="35">
        <v>2979.4261169062497</v>
      </c>
      <c r="AE135" s="35">
        <v>3662.42</v>
      </c>
      <c r="AF135" s="35">
        <v>205874.99159572626</v>
      </c>
      <c r="AG135" s="137">
        <v>139018</v>
      </c>
      <c r="AH135" s="35">
        <v>146915.4</v>
      </c>
      <c r="AI135" s="35">
        <v>10602</v>
      </c>
      <c r="AJ135" s="35">
        <v>18499.400000000001</v>
      </c>
      <c r="AK135" s="35">
        <v>7897.4000000000015</v>
      </c>
      <c r="AL135" s="35">
        <v>128416</v>
      </c>
      <c r="AM135" s="35">
        <v>128416</v>
      </c>
      <c r="AN135" s="35">
        <v>0</v>
      </c>
      <c r="AO135" s="35">
        <v>64957.20907599997</v>
      </c>
      <c r="AP135" s="35">
        <v>57059.809075999969</v>
      </c>
      <c r="AQ135" s="35">
        <v>7897.3999999999942</v>
      </c>
      <c r="AR135" s="35">
        <v>-243625</v>
      </c>
      <c r="AS135" s="35">
        <v>0</v>
      </c>
    </row>
    <row r="136" spans="2:45" s="1" customFormat="1" ht="12.75" x14ac:dyDescent="0.2">
      <c r="B136" s="32" t="s">
        <v>745</v>
      </c>
      <c r="C136" s="33" t="s">
        <v>720</v>
      </c>
      <c r="D136" s="32" t="s">
        <v>721</v>
      </c>
      <c r="E136" s="32" t="s">
        <v>13</v>
      </c>
      <c r="F136" s="32" t="s">
        <v>11</v>
      </c>
      <c r="G136" s="32" t="s">
        <v>20</v>
      </c>
      <c r="H136" s="32" t="s">
        <v>32</v>
      </c>
      <c r="I136" s="32" t="s">
        <v>10</v>
      </c>
      <c r="J136" s="32" t="s">
        <v>17</v>
      </c>
      <c r="K136" s="32" t="s">
        <v>722</v>
      </c>
      <c r="L136" s="34">
        <v>382</v>
      </c>
      <c r="M136" s="150">
        <v>13937.028983999999</v>
      </c>
      <c r="N136" s="35">
        <v>-4793</v>
      </c>
      <c r="O136" s="35">
        <v>3399.2971016000001</v>
      </c>
      <c r="P136" s="31">
        <v>6564.0738823999982</v>
      </c>
      <c r="Q136" s="36">
        <v>1530.053085</v>
      </c>
      <c r="R136" s="37">
        <v>0</v>
      </c>
      <c r="S136" s="37">
        <v>232.22562971437489</v>
      </c>
      <c r="T136" s="37">
        <v>531.77437028562508</v>
      </c>
      <c r="U136" s="38">
        <v>764.00411987246923</v>
      </c>
      <c r="V136" s="39">
        <v>2294.0572048724694</v>
      </c>
      <c r="W136" s="35">
        <v>8858.131087272468</v>
      </c>
      <c r="X136" s="35">
        <v>435.42305571437646</v>
      </c>
      <c r="Y136" s="34">
        <v>8422.7080315580915</v>
      </c>
      <c r="Z136" s="144">
        <v>0</v>
      </c>
      <c r="AA136" s="35">
        <v>1006.3497512888296</v>
      </c>
      <c r="AB136" s="35">
        <v>4854.8379622400871</v>
      </c>
      <c r="AC136" s="35">
        <v>3754.72</v>
      </c>
      <c r="AD136" s="35">
        <v>123</v>
      </c>
      <c r="AE136" s="35">
        <v>249.04</v>
      </c>
      <c r="AF136" s="35">
        <v>9987.947713528918</v>
      </c>
      <c r="AG136" s="137">
        <v>3122</v>
      </c>
      <c r="AH136" s="35">
        <v>5130.0448983999995</v>
      </c>
      <c r="AI136" s="35">
        <v>0</v>
      </c>
      <c r="AJ136" s="35">
        <v>1393.7028983999999</v>
      </c>
      <c r="AK136" s="35">
        <v>1393.7028983999999</v>
      </c>
      <c r="AL136" s="35">
        <v>3122</v>
      </c>
      <c r="AM136" s="35">
        <v>3736.3419999999996</v>
      </c>
      <c r="AN136" s="35">
        <v>614.34199999999964</v>
      </c>
      <c r="AO136" s="35">
        <v>6564.0738823999982</v>
      </c>
      <c r="AP136" s="35">
        <v>4556.0289839999987</v>
      </c>
      <c r="AQ136" s="35">
        <v>2008.0448983999995</v>
      </c>
      <c r="AR136" s="35">
        <v>-4793</v>
      </c>
      <c r="AS136" s="35">
        <v>0</v>
      </c>
    </row>
    <row r="137" spans="2:45" s="1" customFormat="1" ht="12.75" x14ac:dyDescent="0.2">
      <c r="B137" s="32" t="s">
        <v>745</v>
      </c>
      <c r="C137" s="33" t="s">
        <v>404</v>
      </c>
      <c r="D137" s="32" t="s">
        <v>405</v>
      </c>
      <c r="E137" s="32" t="s">
        <v>13</v>
      </c>
      <c r="F137" s="32" t="s">
        <v>11</v>
      </c>
      <c r="G137" s="32" t="s">
        <v>20</v>
      </c>
      <c r="H137" s="32" t="s">
        <v>32</v>
      </c>
      <c r="I137" s="32" t="s">
        <v>10</v>
      </c>
      <c r="J137" s="32" t="s">
        <v>15</v>
      </c>
      <c r="K137" s="32" t="s">
        <v>406</v>
      </c>
      <c r="L137" s="34">
        <v>23911</v>
      </c>
      <c r="M137" s="150">
        <v>1745038.7872139998</v>
      </c>
      <c r="N137" s="35">
        <v>-1779639</v>
      </c>
      <c r="O137" s="35">
        <v>1027706.3305036599</v>
      </c>
      <c r="P137" s="31">
        <v>122748.99721399974</v>
      </c>
      <c r="Q137" s="36">
        <v>103873.923173</v>
      </c>
      <c r="R137" s="37">
        <v>0</v>
      </c>
      <c r="S137" s="37">
        <v>30377.855545154522</v>
      </c>
      <c r="T137" s="37">
        <v>691782.61490131216</v>
      </c>
      <c r="U137" s="38">
        <v>722164.36469913751</v>
      </c>
      <c r="V137" s="39">
        <v>826038.2878721375</v>
      </c>
      <c r="W137" s="35">
        <v>948787.28508613724</v>
      </c>
      <c r="X137" s="35">
        <v>884622.51286581461</v>
      </c>
      <c r="Y137" s="34">
        <v>64164.772220322629</v>
      </c>
      <c r="Z137" s="144">
        <v>8904.8273901746106</v>
      </c>
      <c r="AA137" s="35">
        <v>346236.64510773681</v>
      </c>
      <c r="AB137" s="35">
        <v>349850.78143948113</v>
      </c>
      <c r="AC137" s="35">
        <v>266712.19</v>
      </c>
      <c r="AD137" s="35">
        <v>16609.570014619814</v>
      </c>
      <c r="AE137" s="35">
        <v>25173.07</v>
      </c>
      <c r="AF137" s="35">
        <v>1013487.0839520122</v>
      </c>
      <c r="AG137" s="137">
        <v>239351</v>
      </c>
      <c r="AH137" s="35">
        <v>391680.20999999996</v>
      </c>
      <c r="AI137" s="35">
        <v>13847</v>
      </c>
      <c r="AJ137" s="35">
        <v>154722.20000000001</v>
      </c>
      <c r="AK137" s="35">
        <v>140875.20000000001</v>
      </c>
      <c r="AL137" s="35">
        <v>225504</v>
      </c>
      <c r="AM137" s="35">
        <v>236958.00999999995</v>
      </c>
      <c r="AN137" s="35">
        <v>11454.009999999951</v>
      </c>
      <c r="AO137" s="35">
        <v>122748.99721399974</v>
      </c>
      <c r="AP137" s="35">
        <v>-29580.212786000222</v>
      </c>
      <c r="AQ137" s="35">
        <v>152329.20999999996</v>
      </c>
      <c r="AR137" s="35">
        <v>-1779639</v>
      </c>
      <c r="AS137" s="35">
        <v>0</v>
      </c>
    </row>
    <row r="138" spans="2:45" s="1" customFormat="1" ht="12.75" x14ac:dyDescent="0.2">
      <c r="B138" s="32" t="s">
        <v>745</v>
      </c>
      <c r="C138" s="33" t="s">
        <v>368</v>
      </c>
      <c r="D138" s="32" t="s">
        <v>369</v>
      </c>
      <c r="E138" s="32" t="s">
        <v>13</v>
      </c>
      <c r="F138" s="32" t="s">
        <v>11</v>
      </c>
      <c r="G138" s="32" t="s">
        <v>20</v>
      </c>
      <c r="H138" s="32" t="s">
        <v>32</v>
      </c>
      <c r="I138" s="32" t="s">
        <v>10</v>
      </c>
      <c r="J138" s="32" t="s">
        <v>17</v>
      </c>
      <c r="K138" s="32" t="s">
        <v>370</v>
      </c>
      <c r="L138" s="34">
        <v>245</v>
      </c>
      <c r="M138" s="150">
        <v>8782.8890199999987</v>
      </c>
      <c r="N138" s="35">
        <v>-2287</v>
      </c>
      <c r="O138" s="35">
        <v>1626.6999999999998</v>
      </c>
      <c r="P138" s="31">
        <v>5652.5340199999991</v>
      </c>
      <c r="Q138" s="36">
        <v>312.59318400000001</v>
      </c>
      <c r="R138" s="37">
        <v>0</v>
      </c>
      <c r="S138" s="37">
        <v>297.25627657154274</v>
      </c>
      <c r="T138" s="37">
        <v>192.74372342845726</v>
      </c>
      <c r="U138" s="38">
        <v>490.00264232658367</v>
      </c>
      <c r="V138" s="39">
        <v>802.59582632658362</v>
      </c>
      <c r="W138" s="35">
        <v>6455.129846326583</v>
      </c>
      <c r="X138" s="35">
        <v>557.35551857154314</v>
      </c>
      <c r="Y138" s="34">
        <v>5897.7743277550398</v>
      </c>
      <c r="Z138" s="144">
        <v>0</v>
      </c>
      <c r="AA138" s="35">
        <v>3147.4108352704275</v>
      </c>
      <c r="AB138" s="35">
        <v>2448.3221308576367</v>
      </c>
      <c r="AC138" s="35">
        <v>4151.03</v>
      </c>
      <c r="AD138" s="35">
        <v>97.5</v>
      </c>
      <c r="AE138" s="35">
        <v>154</v>
      </c>
      <c r="AF138" s="35">
        <v>9998.2629661280625</v>
      </c>
      <c r="AG138" s="137">
        <v>0</v>
      </c>
      <c r="AH138" s="35">
        <v>3056.645</v>
      </c>
      <c r="AI138" s="35">
        <v>0</v>
      </c>
      <c r="AJ138" s="35">
        <v>660.30000000000007</v>
      </c>
      <c r="AK138" s="35">
        <v>660.30000000000007</v>
      </c>
      <c r="AL138" s="35">
        <v>0</v>
      </c>
      <c r="AM138" s="35">
        <v>2396.3449999999998</v>
      </c>
      <c r="AN138" s="35">
        <v>2396.3449999999998</v>
      </c>
      <c r="AO138" s="35">
        <v>5652.5340199999991</v>
      </c>
      <c r="AP138" s="35">
        <v>2595.8890199999992</v>
      </c>
      <c r="AQ138" s="35">
        <v>3056.6450000000004</v>
      </c>
      <c r="AR138" s="35">
        <v>-2287</v>
      </c>
      <c r="AS138" s="35">
        <v>0</v>
      </c>
    </row>
    <row r="139" spans="2:45" s="1" customFormat="1" ht="12.75" x14ac:dyDescent="0.2">
      <c r="B139" s="32" t="s">
        <v>745</v>
      </c>
      <c r="C139" s="33" t="s">
        <v>588</v>
      </c>
      <c r="D139" s="32" t="s">
        <v>589</v>
      </c>
      <c r="E139" s="32" t="s">
        <v>13</v>
      </c>
      <c r="F139" s="32" t="s">
        <v>11</v>
      </c>
      <c r="G139" s="32" t="s">
        <v>20</v>
      </c>
      <c r="H139" s="32" t="s">
        <v>32</v>
      </c>
      <c r="I139" s="32" t="s">
        <v>10</v>
      </c>
      <c r="J139" s="32" t="s">
        <v>17</v>
      </c>
      <c r="K139" s="32" t="s">
        <v>590</v>
      </c>
      <c r="L139" s="34">
        <v>447</v>
      </c>
      <c r="M139" s="150">
        <v>17187.761369</v>
      </c>
      <c r="N139" s="35">
        <v>-7011</v>
      </c>
      <c r="O139" s="35">
        <v>3580.4608606474085</v>
      </c>
      <c r="P139" s="31">
        <v>16069.6445059</v>
      </c>
      <c r="Q139" s="36">
        <v>1205.6958529999999</v>
      </c>
      <c r="R139" s="37">
        <v>0</v>
      </c>
      <c r="S139" s="37">
        <v>364.2699988572827</v>
      </c>
      <c r="T139" s="37">
        <v>529.73000114271736</v>
      </c>
      <c r="U139" s="38">
        <v>894.0048208978892</v>
      </c>
      <c r="V139" s="39">
        <v>2099.7006738978889</v>
      </c>
      <c r="W139" s="35">
        <v>18169.345179797889</v>
      </c>
      <c r="X139" s="35">
        <v>683.0062478572836</v>
      </c>
      <c r="Y139" s="34">
        <v>17486.338931940605</v>
      </c>
      <c r="Z139" s="144">
        <v>0</v>
      </c>
      <c r="AA139" s="35">
        <v>1531.4811687575511</v>
      </c>
      <c r="AB139" s="35">
        <v>6539.9289720251709</v>
      </c>
      <c r="AC139" s="35">
        <v>6552.29</v>
      </c>
      <c r="AD139" s="35">
        <v>0</v>
      </c>
      <c r="AE139" s="35">
        <v>445.71</v>
      </c>
      <c r="AF139" s="35">
        <v>15069.410140782722</v>
      </c>
      <c r="AG139" s="137">
        <v>0</v>
      </c>
      <c r="AH139" s="35">
        <v>6090.883136899999</v>
      </c>
      <c r="AI139" s="35">
        <v>0</v>
      </c>
      <c r="AJ139" s="35">
        <v>1718.7761369</v>
      </c>
      <c r="AK139" s="35">
        <v>1718.7761369</v>
      </c>
      <c r="AL139" s="35">
        <v>0</v>
      </c>
      <c r="AM139" s="35">
        <v>4372.1069999999991</v>
      </c>
      <c r="AN139" s="35">
        <v>4372.1069999999991</v>
      </c>
      <c r="AO139" s="35">
        <v>16069.6445059</v>
      </c>
      <c r="AP139" s="35">
        <v>9978.7613689999998</v>
      </c>
      <c r="AQ139" s="35">
        <v>6090.8831369</v>
      </c>
      <c r="AR139" s="35">
        <v>-7011</v>
      </c>
      <c r="AS139" s="35">
        <v>0</v>
      </c>
    </row>
    <row r="140" spans="2:45" s="1" customFormat="1" ht="12.75" x14ac:dyDescent="0.2">
      <c r="B140" s="32" t="s">
        <v>745</v>
      </c>
      <c r="C140" s="33" t="s">
        <v>395</v>
      </c>
      <c r="D140" s="32" t="s">
        <v>396</v>
      </c>
      <c r="E140" s="32" t="s">
        <v>13</v>
      </c>
      <c r="F140" s="32" t="s">
        <v>11</v>
      </c>
      <c r="G140" s="32" t="s">
        <v>20</v>
      </c>
      <c r="H140" s="32" t="s">
        <v>42</v>
      </c>
      <c r="I140" s="32" t="s">
        <v>10</v>
      </c>
      <c r="J140" s="32" t="s">
        <v>12</v>
      </c>
      <c r="K140" s="32" t="s">
        <v>397</v>
      </c>
      <c r="L140" s="34">
        <v>4335</v>
      </c>
      <c r="M140" s="150">
        <v>410024.772467</v>
      </c>
      <c r="N140" s="35">
        <v>-82714</v>
      </c>
      <c r="O140" s="35">
        <v>41711.5227533</v>
      </c>
      <c r="P140" s="31">
        <v>347448.24971370003</v>
      </c>
      <c r="Q140" s="36">
        <v>5387.8364320000001</v>
      </c>
      <c r="R140" s="37">
        <v>0</v>
      </c>
      <c r="S140" s="37">
        <v>6156.3881142880791</v>
      </c>
      <c r="T140" s="37">
        <v>2513.6118857119209</v>
      </c>
      <c r="U140" s="38">
        <v>8670.0467530030201</v>
      </c>
      <c r="V140" s="39">
        <v>14057.88318500302</v>
      </c>
      <c r="W140" s="35">
        <v>361506.13289870304</v>
      </c>
      <c r="X140" s="35">
        <v>11543.227714288107</v>
      </c>
      <c r="Y140" s="34">
        <v>349962.90518441494</v>
      </c>
      <c r="Z140" s="144">
        <v>11939.257483145284</v>
      </c>
      <c r="AA140" s="35">
        <v>8457.4261265555269</v>
      </c>
      <c r="AB140" s="35">
        <v>67540.229882201049</v>
      </c>
      <c r="AC140" s="35">
        <v>18171.080000000002</v>
      </c>
      <c r="AD140" s="35">
        <v>5338.8589674749992</v>
      </c>
      <c r="AE140" s="35">
        <v>29021.87</v>
      </c>
      <c r="AF140" s="35">
        <v>140468.72245937685</v>
      </c>
      <c r="AG140" s="137">
        <v>67963</v>
      </c>
      <c r="AH140" s="35">
        <v>108965.4772467</v>
      </c>
      <c r="AI140" s="35">
        <v>0</v>
      </c>
      <c r="AJ140" s="35">
        <v>41002.4772467</v>
      </c>
      <c r="AK140" s="35">
        <v>41002.4772467</v>
      </c>
      <c r="AL140" s="35">
        <v>67963</v>
      </c>
      <c r="AM140" s="35">
        <v>67963</v>
      </c>
      <c r="AN140" s="35">
        <v>0</v>
      </c>
      <c r="AO140" s="35">
        <v>347448.24971370003</v>
      </c>
      <c r="AP140" s="35">
        <v>306445.77246700006</v>
      </c>
      <c r="AQ140" s="35">
        <v>41002.477246699971</v>
      </c>
      <c r="AR140" s="35">
        <v>-82714</v>
      </c>
      <c r="AS140" s="35">
        <v>0</v>
      </c>
    </row>
    <row r="141" spans="2:45" s="1" customFormat="1" ht="12.75" x14ac:dyDescent="0.2">
      <c r="B141" s="32" t="s">
        <v>745</v>
      </c>
      <c r="C141" s="33" t="s">
        <v>562</v>
      </c>
      <c r="D141" s="32" t="s">
        <v>563</v>
      </c>
      <c r="E141" s="32" t="s">
        <v>13</v>
      </c>
      <c r="F141" s="32" t="s">
        <v>11</v>
      </c>
      <c r="G141" s="32" t="s">
        <v>20</v>
      </c>
      <c r="H141" s="32" t="s">
        <v>42</v>
      </c>
      <c r="I141" s="32" t="s">
        <v>10</v>
      </c>
      <c r="J141" s="32" t="s">
        <v>16</v>
      </c>
      <c r="K141" s="32" t="s">
        <v>564</v>
      </c>
      <c r="L141" s="34">
        <v>10254</v>
      </c>
      <c r="M141" s="150">
        <v>302779.29160599998</v>
      </c>
      <c r="N141" s="35">
        <v>-273625</v>
      </c>
      <c r="O141" s="35">
        <v>137443.32753949246</v>
      </c>
      <c r="P141" s="31">
        <v>-3548.7792334000114</v>
      </c>
      <c r="Q141" s="36">
        <v>20563.415637999999</v>
      </c>
      <c r="R141" s="37">
        <v>3548.7792334000114</v>
      </c>
      <c r="S141" s="37">
        <v>9752.9521588608895</v>
      </c>
      <c r="T141" s="37">
        <v>109835.38330809245</v>
      </c>
      <c r="U141" s="38">
        <v>123137.77871764234</v>
      </c>
      <c r="V141" s="39">
        <v>143701.19435564234</v>
      </c>
      <c r="W141" s="35">
        <v>143701.19435564234</v>
      </c>
      <c r="X141" s="35">
        <v>143700.53033835336</v>
      </c>
      <c r="Y141" s="34">
        <v>0.66401728898927104</v>
      </c>
      <c r="Z141" s="144">
        <v>0</v>
      </c>
      <c r="AA141" s="35">
        <v>11159.645260264535</v>
      </c>
      <c r="AB141" s="35">
        <v>95860.637064994371</v>
      </c>
      <c r="AC141" s="35">
        <v>42981.83</v>
      </c>
      <c r="AD141" s="35">
        <v>1126.3571351999997</v>
      </c>
      <c r="AE141" s="35">
        <v>1894.82</v>
      </c>
      <c r="AF141" s="35">
        <v>153023.28946045891</v>
      </c>
      <c r="AG141" s="137">
        <v>172334</v>
      </c>
      <c r="AH141" s="35">
        <v>177096.9291606</v>
      </c>
      <c r="AI141" s="35">
        <v>25515</v>
      </c>
      <c r="AJ141" s="35">
        <v>30277.929160600001</v>
      </c>
      <c r="AK141" s="35">
        <v>4762.9291606000006</v>
      </c>
      <c r="AL141" s="35">
        <v>146819</v>
      </c>
      <c r="AM141" s="35">
        <v>146819</v>
      </c>
      <c r="AN141" s="35">
        <v>0</v>
      </c>
      <c r="AO141" s="35">
        <v>-3548.7792334000114</v>
      </c>
      <c r="AP141" s="35">
        <v>-8311.708394000012</v>
      </c>
      <c r="AQ141" s="35">
        <v>4762.9291606000006</v>
      </c>
      <c r="AR141" s="35">
        <v>-273625</v>
      </c>
      <c r="AS141" s="35">
        <v>0</v>
      </c>
    </row>
    <row r="142" spans="2:45" s="1" customFormat="1" ht="12.75" x14ac:dyDescent="0.2">
      <c r="B142" s="32" t="s">
        <v>745</v>
      </c>
      <c r="C142" s="33" t="s">
        <v>705</v>
      </c>
      <c r="D142" s="32" t="s">
        <v>706</v>
      </c>
      <c r="E142" s="32" t="s">
        <v>13</v>
      </c>
      <c r="F142" s="32" t="s">
        <v>11</v>
      </c>
      <c r="G142" s="32" t="s">
        <v>20</v>
      </c>
      <c r="H142" s="32" t="s">
        <v>42</v>
      </c>
      <c r="I142" s="32" t="s">
        <v>10</v>
      </c>
      <c r="J142" s="32" t="s">
        <v>12</v>
      </c>
      <c r="K142" s="32" t="s">
        <v>707</v>
      </c>
      <c r="L142" s="34">
        <v>2311</v>
      </c>
      <c r="M142" s="150">
        <v>68653.087352000002</v>
      </c>
      <c r="N142" s="35">
        <v>-34025.31</v>
      </c>
      <c r="O142" s="35">
        <v>1842.3793855229119</v>
      </c>
      <c r="P142" s="31">
        <v>104612.0860872</v>
      </c>
      <c r="Q142" s="36">
        <v>2667.9581290000001</v>
      </c>
      <c r="R142" s="37">
        <v>0</v>
      </c>
      <c r="S142" s="37">
        <v>2925.0741257154091</v>
      </c>
      <c r="T142" s="37">
        <v>1696.9258742845909</v>
      </c>
      <c r="U142" s="38">
        <v>4622.0249241499378</v>
      </c>
      <c r="V142" s="39">
        <v>7289.9830531499374</v>
      </c>
      <c r="W142" s="35">
        <v>111902.06914034994</v>
      </c>
      <c r="X142" s="35">
        <v>5484.513985715399</v>
      </c>
      <c r="Y142" s="34">
        <v>106417.55515463454</v>
      </c>
      <c r="Z142" s="144">
        <v>0</v>
      </c>
      <c r="AA142" s="35">
        <v>3551.1040858663118</v>
      </c>
      <c r="AB142" s="35">
        <v>17555.865048902397</v>
      </c>
      <c r="AC142" s="35">
        <v>9687.0499999999993</v>
      </c>
      <c r="AD142" s="35">
        <v>614.16005453181492</v>
      </c>
      <c r="AE142" s="35">
        <v>3228.51</v>
      </c>
      <c r="AF142" s="35">
        <v>34636.689189300523</v>
      </c>
      <c r="AG142" s="137">
        <v>67382</v>
      </c>
      <c r="AH142" s="35">
        <v>74247.3087352</v>
      </c>
      <c r="AI142" s="35">
        <v>0</v>
      </c>
      <c r="AJ142" s="35">
        <v>6865.3087352000002</v>
      </c>
      <c r="AK142" s="35">
        <v>6865.3087352000002</v>
      </c>
      <c r="AL142" s="35">
        <v>67382</v>
      </c>
      <c r="AM142" s="35">
        <v>67382</v>
      </c>
      <c r="AN142" s="35">
        <v>0</v>
      </c>
      <c r="AO142" s="35">
        <v>104612.0860872</v>
      </c>
      <c r="AP142" s="35">
        <v>97746.777352000005</v>
      </c>
      <c r="AQ142" s="35">
        <v>6865.3087352000002</v>
      </c>
      <c r="AR142" s="35">
        <v>-34025.31</v>
      </c>
      <c r="AS142" s="35">
        <v>0</v>
      </c>
    </row>
    <row r="143" spans="2:45" s="1" customFormat="1" ht="12.75" x14ac:dyDescent="0.2">
      <c r="B143" s="32" t="s">
        <v>745</v>
      </c>
      <c r="C143" s="33" t="s">
        <v>44</v>
      </c>
      <c r="D143" s="32" t="s">
        <v>45</v>
      </c>
      <c r="E143" s="32" t="s">
        <v>13</v>
      </c>
      <c r="F143" s="32" t="s">
        <v>11</v>
      </c>
      <c r="G143" s="32" t="s">
        <v>20</v>
      </c>
      <c r="H143" s="32" t="s">
        <v>42</v>
      </c>
      <c r="I143" s="32" t="s">
        <v>10</v>
      </c>
      <c r="J143" s="32" t="s">
        <v>14</v>
      </c>
      <c r="K143" s="32" t="s">
        <v>46</v>
      </c>
      <c r="L143" s="34">
        <v>7508</v>
      </c>
      <c r="M143" s="150">
        <v>527774.64907600009</v>
      </c>
      <c r="N143" s="35">
        <v>-268244</v>
      </c>
      <c r="O143" s="35">
        <v>83408.770257068303</v>
      </c>
      <c r="P143" s="31">
        <v>435614.11398360011</v>
      </c>
      <c r="Q143" s="36">
        <v>21757.80298</v>
      </c>
      <c r="R143" s="37">
        <v>0</v>
      </c>
      <c r="S143" s="37">
        <v>10170.056269718192</v>
      </c>
      <c r="T143" s="37">
        <v>4845.9437302818078</v>
      </c>
      <c r="U143" s="38">
        <v>15016.08097382853</v>
      </c>
      <c r="V143" s="39">
        <v>36773.883953828532</v>
      </c>
      <c r="W143" s="35">
        <v>472387.99793742865</v>
      </c>
      <c r="X143" s="35">
        <v>19068.855505718268</v>
      </c>
      <c r="Y143" s="34">
        <v>453319.14243171038</v>
      </c>
      <c r="Z143" s="144">
        <v>0</v>
      </c>
      <c r="AA143" s="35">
        <v>11387.286001832346</v>
      </c>
      <c r="AB143" s="35">
        <v>50671.395988908167</v>
      </c>
      <c r="AC143" s="35">
        <v>31471.38</v>
      </c>
      <c r="AD143" s="35">
        <v>267</v>
      </c>
      <c r="AE143" s="35">
        <v>1068.1600000000001</v>
      </c>
      <c r="AF143" s="35">
        <v>94865.221990740523</v>
      </c>
      <c r="AG143" s="137">
        <v>125162</v>
      </c>
      <c r="AH143" s="35">
        <v>177939.46490760002</v>
      </c>
      <c r="AI143" s="35">
        <v>0</v>
      </c>
      <c r="AJ143" s="35">
        <v>52777.464907600013</v>
      </c>
      <c r="AK143" s="35">
        <v>52777.464907600013</v>
      </c>
      <c r="AL143" s="35">
        <v>125162</v>
      </c>
      <c r="AM143" s="35">
        <v>125162</v>
      </c>
      <c r="AN143" s="35">
        <v>0</v>
      </c>
      <c r="AO143" s="35">
        <v>435614.11398360011</v>
      </c>
      <c r="AP143" s="35">
        <v>382836.64907600009</v>
      </c>
      <c r="AQ143" s="35">
        <v>52777.464907600021</v>
      </c>
      <c r="AR143" s="35">
        <v>-268244</v>
      </c>
      <c r="AS143" s="35">
        <v>0</v>
      </c>
    </row>
    <row r="144" spans="2:45" s="1" customFormat="1" ht="12.75" x14ac:dyDescent="0.2">
      <c r="B144" s="32" t="s">
        <v>745</v>
      </c>
      <c r="C144" s="33" t="s">
        <v>663</v>
      </c>
      <c r="D144" s="32" t="s">
        <v>664</v>
      </c>
      <c r="E144" s="32" t="s">
        <v>13</v>
      </c>
      <c r="F144" s="32" t="s">
        <v>11</v>
      </c>
      <c r="G144" s="32" t="s">
        <v>20</v>
      </c>
      <c r="H144" s="32" t="s">
        <v>42</v>
      </c>
      <c r="I144" s="32" t="s">
        <v>10</v>
      </c>
      <c r="J144" s="32" t="s">
        <v>17</v>
      </c>
      <c r="K144" s="32" t="s">
        <v>665</v>
      </c>
      <c r="L144" s="34">
        <v>832</v>
      </c>
      <c r="M144" s="150">
        <v>194679.50883100001</v>
      </c>
      <c r="N144" s="35">
        <v>-171487.2</v>
      </c>
      <c r="O144" s="35">
        <v>150916.5909501464</v>
      </c>
      <c r="P144" s="31">
        <v>28916.208831000004</v>
      </c>
      <c r="Q144" s="36">
        <v>7918.556114</v>
      </c>
      <c r="R144" s="37">
        <v>0</v>
      </c>
      <c r="S144" s="37">
        <v>0</v>
      </c>
      <c r="T144" s="37">
        <v>95106.323915941262</v>
      </c>
      <c r="U144" s="38">
        <v>95106.836777100354</v>
      </c>
      <c r="V144" s="39">
        <v>103025.39289110036</v>
      </c>
      <c r="W144" s="35">
        <v>131941.60172210037</v>
      </c>
      <c r="X144" s="35">
        <v>114081.8260051464</v>
      </c>
      <c r="Y144" s="34">
        <v>17859.775716953969</v>
      </c>
      <c r="Z144" s="144">
        <v>0</v>
      </c>
      <c r="AA144" s="35">
        <v>39352.866288321253</v>
      </c>
      <c r="AB144" s="35">
        <v>27595.995061955626</v>
      </c>
      <c r="AC144" s="35">
        <v>3487.51</v>
      </c>
      <c r="AD144" s="35">
        <v>3551.87989431405</v>
      </c>
      <c r="AE144" s="35">
        <v>3851.31</v>
      </c>
      <c r="AF144" s="35">
        <v>77839.561244590936</v>
      </c>
      <c r="AG144" s="137">
        <v>8144</v>
      </c>
      <c r="AH144" s="35">
        <v>8306.9</v>
      </c>
      <c r="AI144" s="35">
        <v>0</v>
      </c>
      <c r="AJ144" s="35">
        <v>162.9</v>
      </c>
      <c r="AK144" s="35">
        <v>162.9</v>
      </c>
      <c r="AL144" s="35">
        <v>8144</v>
      </c>
      <c r="AM144" s="35">
        <v>8144</v>
      </c>
      <c r="AN144" s="35">
        <v>0</v>
      </c>
      <c r="AO144" s="35">
        <v>28916.208831000004</v>
      </c>
      <c r="AP144" s="35">
        <v>28753.308831000002</v>
      </c>
      <c r="AQ144" s="35">
        <v>162.90000000000146</v>
      </c>
      <c r="AR144" s="35">
        <v>-171487.2</v>
      </c>
      <c r="AS144" s="35">
        <v>0</v>
      </c>
    </row>
    <row r="145" spans="2:45" s="1" customFormat="1" ht="12.75" x14ac:dyDescent="0.2">
      <c r="B145" s="32" t="s">
        <v>745</v>
      </c>
      <c r="C145" s="33" t="s">
        <v>470</v>
      </c>
      <c r="D145" s="32" t="s">
        <v>471</v>
      </c>
      <c r="E145" s="32" t="s">
        <v>13</v>
      </c>
      <c r="F145" s="32" t="s">
        <v>11</v>
      </c>
      <c r="G145" s="32" t="s">
        <v>20</v>
      </c>
      <c r="H145" s="32" t="s">
        <v>42</v>
      </c>
      <c r="I145" s="32" t="s">
        <v>10</v>
      </c>
      <c r="J145" s="32" t="s">
        <v>17</v>
      </c>
      <c r="K145" s="32" t="s">
        <v>472</v>
      </c>
      <c r="L145" s="34">
        <v>903</v>
      </c>
      <c r="M145" s="150">
        <v>253548.70950299999</v>
      </c>
      <c r="N145" s="35">
        <v>-19693</v>
      </c>
      <c r="O145" s="35">
        <v>10279.605435528461</v>
      </c>
      <c r="P145" s="31">
        <v>40406.952502999979</v>
      </c>
      <c r="Q145" s="36">
        <v>17125.225286000001</v>
      </c>
      <c r="R145" s="37">
        <v>0</v>
      </c>
      <c r="S145" s="37">
        <v>555.26945142878469</v>
      </c>
      <c r="T145" s="37">
        <v>1250.7305485712154</v>
      </c>
      <c r="U145" s="38">
        <v>1806.0097388608369</v>
      </c>
      <c r="V145" s="39">
        <v>18931.235024860838</v>
      </c>
      <c r="W145" s="35">
        <v>59338.18752786082</v>
      </c>
      <c r="X145" s="35">
        <v>1041.1302214287934</v>
      </c>
      <c r="Y145" s="34">
        <v>58297.057306432027</v>
      </c>
      <c r="Z145" s="144">
        <v>0</v>
      </c>
      <c r="AA145" s="35">
        <v>21127.212532622802</v>
      </c>
      <c r="AB145" s="35">
        <v>6133.7039450076354</v>
      </c>
      <c r="AC145" s="35">
        <v>3785.12</v>
      </c>
      <c r="AD145" s="35">
        <v>270</v>
      </c>
      <c r="AE145" s="35">
        <v>911.99</v>
      </c>
      <c r="AF145" s="35">
        <v>32228.026477630439</v>
      </c>
      <c r="AG145" s="137">
        <v>3054</v>
      </c>
      <c r="AH145" s="35">
        <v>15332.242999999999</v>
      </c>
      <c r="AI145" s="35">
        <v>0</v>
      </c>
      <c r="AJ145" s="35">
        <v>6500</v>
      </c>
      <c r="AK145" s="35">
        <v>6500</v>
      </c>
      <c r="AL145" s="35">
        <v>3054</v>
      </c>
      <c r="AM145" s="35">
        <v>8832.2429999999986</v>
      </c>
      <c r="AN145" s="35">
        <v>5778.2429999999986</v>
      </c>
      <c r="AO145" s="35">
        <v>40406.952502999979</v>
      </c>
      <c r="AP145" s="35">
        <v>28128.70950299998</v>
      </c>
      <c r="AQ145" s="35">
        <v>12278.243000000002</v>
      </c>
      <c r="AR145" s="35">
        <v>-19693</v>
      </c>
      <c r="AS145" s="35">
        <v>0</v>
      </c>
    </row>
    <row r="146" spans="2:45" s="1" customFormat="1" ht="12.75" x14ac:dyDescent="0.2">
      <c r="B146" s="32" t="s">
        <v>745</v>
      </c>
      <c r="C146" s="33" t="s">
        <v>533</v>
      </c>
      <c r="D146" s="32" t="s">
        <v>534</v>
      </c>
      <c r="E146" s="32" t="s">
        <v>13</v>
      </c>
      <c r="F146" s="32" t="s">
        <v>11</v>
      </c>
      <c r="G146" s="32" t="s">
        <v>20</v>
      </c>
      <c r="H146" s="32" t="s">
        <v>42</v>
      </c>
      <c r="I146" s="32" t="s">
        <v>10</v>
      </c>
      <c r="J146" s="32" t="s">
        <v>12</v>
      </c>
      <c r="K146" s="32" t="s">
        <v>535</v>
      </c>
      <c r="L146" s="34">
        <v>1293</v>
      </c>
      <c r="M146" s="150">
        <v>44145.234067000012</v>
      </c>
      <c r="N146" s="35">
        <v>-32067</v>
      </c>
      <c r="O146" s="35">
        <v>11956.463181888344</v>
      </c>
      <c r="P146" s="31">
        <v>49504.75747370001</v>
      </c>
      <c r="Q146" s="36">
        <v>2559.8764849999998</v>
      </c>
      <c r="R146" s="37">
        <v>0</v>
      </c>
      <c r="S146" s="37">
        <v>1684.058434286361</v>
      </c>
      <c r="T146" s="37">
        <v>901.94156571363897</v>
      </c>
      <c r="U146" s="38">
        <v>2586.0139450133574</v>
      </c>
      <c r="V146" s="39">
        <v>5145.8904300133572</v>
      </c>
      <c r="W146" s="35">
        <v>54650.647903713369</v>
      </c>
      <c r="X146" s="35">
        <v>3157.6095642863584</v>
      </c>
      <c r="Y146" s="34">
        <v>51493.03833942701</v>
      </c>
      <c r="Z146" s="144">
        <v>0</v>
      </c>
      <c r="AA146" s="35">
        <v>6116.372860460322</v>
      </c>
      <c r="AB146" s="35">
        <v>64468.150136026634</v>
      </c>
      <c r="AC146" s="35">
        <v>5419.88</v>
      </c>
      <c r="AD146" s="35">
        <v>1072.0413932456299</v>
      </c>
      <c r="AE146" s="35">
        <v>3856.64</v>
      </c>
      <c r="AF146" s="35">
        <v>80933.084389732583</v>
      </c>
      <c r="AG146" s="137">
        <v>33012</v>
      </c>
      <c r="AH146" s="35">
        <v>37426.523406699998</v>
      </c>
      <c r="AI146" s="35">
        <v>0</v>
      </c>
      <c r="AJ146" s="35">
        <v>4414.523406700001</v>
      </c>
      <c r="AK146" s="35">
        <v>4414.523406700001</v>
      </c>
      <c r="AL146" s="35">
        <v>33012</v>
      </c>
      <c r="AM146" s="35">
        <v>33012</v>
      </c>
      <c r="AN146" s="35">
        <v>0</v>
      </c>
      <c r="AO146" s="35">
        <v>49504.75747370001</v>
      </c>
      <c r="AP146" s="35">
        <v>45090.234067000012</v>
      </c>
      <c r="AQ146" s="35">
        <v>4414.5234066999983</v>
      </c>
      <c r="AR146" s="35">
        <v>-32067</v>
      </c>
      <c r="AS146" s="35">
        <v>0</v>
      </c>
    </row>
    <row r="147" spans="2:45" s="1" customFormat="1" ht="12.75" x14ac:dyDescent="0.2">
      <c r="B147" s="32" t="s">
        <v>745</v>
      </c>
      <c r="C147" s="33" t="s">
        <v>699</v>
      </c>
      <c r="D147" s="32" t="s">
        <v>700</v>
      </c>
      <c r="E147" s="32" t="s">
        <v>13</v>
      </c>
      <c r="F147" s="32" t="s">
        <v>11</v>
      </c>
      <c r="G147" s="32" t="s">
        <v>20</v>
      </c>
      <c r="H147" s="32" t="s">
        <v>42</v>
      </c>
      <c r="I147" s="32" t="s">
        <v>10</v>
      </c>
      <c r="J147" s="32" t="s">
        <v>12</v>
      </c>
      <c r="K147" s="32" t="s">
        <v>701</v>
      </c>
      <c r="L147" s="34">
        <v>1086</v>
      </c>
      <c r="M147" s="150">
        <v>43283.644304000001</v>
      </c>
      <c r="N147" s="35">
        <v>-61932</v>
      </c>
      <c r="O147" s="35">
        <v>41796.723335881521</v>
      </c>
      <c r="P147" s="31">
        <v>2594.0087343999985</v>
      </c>
      <c r="Q147" s="36">
        <v>2708.4909980000002</v>
      </c>
      <c r="R147" s="37">
        <v>0</v>
      </c>
      <c r="S147" s="37">
        <v>680.45401371454693</v>
      </c>
      <c r="T147" s="37">
        <v>32382.518395081515</v>
      </c>
      <c r="U147" s="38">
        <v>33063.150700981634</v>
      </c>
      <c r="V147" s="39">
        <v>35771.641698981635</v>
      </c>
      <c r="W147" s="35">
        <v>38365.650433381634</v>
      </c>
      <c r="X147" s="35">
        <v>38365.472141196064</v>
      </c>
      <c r="Y147" s="34">
        <v>0.17829218557017157</v>
      </c>
      <c r="Z147" s="144">
        <v>0</v>
      </c>
      <c r="AA147" s="35">
        <v>3275.1594196605565</v>
      </c>
      <c r="AB147" s="35">
        <v>14124.395725236524</v>
      </c>
      <c r="AC147" s="35">
        <v>9740.2099999999991</v>
      </c>
      <c r="AD147" s="35">
        <v>660.3449999999998</v>
      </c>
      <c r="AE147" s="35">
        <v>636.16999999999996</v>
      </c>
      <c r="AF147" s="35">
        <v>28436.280144897079</v>
      </c>
      <c r="AG147" s="137">
        <v>40549</v>
      </c>
      <c r="AH147" s="35">
        <v>44877.364430399997</v>
      </c>
      <c r="AI147" s="35">
        <v>0</v>
      </c>
      <c r="AJ147" s="35">
        <v>4328.3644303999999</v>
      </c>
      <c r="AK147" s="35">
        <v>4328.3644303999999</v>
      </c>
      <c r="AL147" s="35">
        <v>40549</v>
      </c>
      <c r="AM147" s="35">
        <v>40549</v>
      </c>
      <c r="AN147" s="35">
        <v>0</v>
      </c>
      <c r="AO147" s="35">
        <v>2594.0087343999985</v>
      </c>
      <c r="AP147" s="35">
        <v>-1734.3556960000014</v>
      </c>
      <c r="AQ147" s="35">
        <v>4328.3644303999999</v>
      </c>
      <c r="AR147" s="35">
        <v>-61932</v>
      </c>
      <c r="AS147" s="35">
        <v>0</v>
      </c>
    </row>
    <row r="148" spans="2:45" s="1" customFormat="1" ht="12.75" x14ac:dyDescent="0.2">
      <c r="B148" s="32" t="s">
        <v>745</v>
      </c>
      <c r="C148" s="33" t="s">
        <v>681</v>
      </c>
      <c r="D148" s="32" t="s">
        <v>682</v>
      </c>
      <c r="E148" s="32" t="s">
        <v>13</v>
      </c>
      <c r="F148" s="32" t="s">
        <v>11</v>
      </c>
      <c r="G148" s="32" t="s">
        <v>20</v>
      </c>
      <c r="H148" s="32" t="s">
        <v>42</v>
      </c>
      <c r="I148" s="32" t="s">
        <v>10</v>
      </c>
      <c r="J148" s="32" t="s">
        <v>17</v>
      </c>
      <c r="K148" s="32" t="s">
        <v>683</v>
      </c>
      <c r="L148" s="34">
        <v>520</v>
      </c>
      <c r="M148" s="150">
        <v>44097.293826999994</v>
      </c>
      <c r="N148" s="35">
        <v>-12043</v>
      </c>
      <c r="O148" s="35">
        <v>0</v>
      </c>
      <c r="P148" s="31">
        <v>41550.143209699992</v>
      </c>
      <c r="Q148" s="36">
        <v>4268.0503740000004</v>
      </c>
      <c r="R148" s="37">
        <v>0</v>
      </c>
      <c r="S148" s="37">
        <v>19.250225142864533</v>
      </c>
      <c r="T148" s="37">
        <v>1020.7497748571354</v>
      </c>
      <c r="U148" s="38">
        <v>1040.0056082033611</v>
      </c>
      <c r="V148" s="39">
        <v>5308.0559822033611</v>
      </c>
      <c r="W148" s="35">
        <v>46858.199191903353</v>
      </c>
      <c r="X148" s="35">
        <v>36.094172142868047</v>
      </c>
      <c r="Y148" s="34">
        <v>46822.105019760485</v>
      </c>
      <c r="Z148" s="144">
        <v>0</v>
      </c>
      <c r="AA148" s="35">
        <v>1835.3710636498104</v>
      </c>
      <c r="AB148" s="35">
        <v>5204.1612946849727</v>
      </c>
      <c r="AC148" s="35">
        <v>4672.21</v>
      </c>
      <c r="AD148" s="35">
        <v>1215.5</v>
      </c>
      <c r="AE148" s="35">
        <v>2180.23</v>
      </c>
      <c r="AF148" s="35">
        <v>15107.472358334784</v>
      </c>
      <c r="AG148" s="137">
        <v>855</v>
      </c>
      <c r="AH148" s="35">
        <v>9495.8493826999984</v>
      </c>
      <c r="AI148" s="35">
        <v>0</v>
      </c>
      <c r="AJ148" s="35">
        <v>4409.7293826999994</v>
      </c>
      <c r="AK148" s="35">
        <v>4409.7293826999994</v>
      </c>
      <c r="AL148" s="35">
        <v>855</v>
      </c>
      <c r="AM148" s="35">
        <v>5086.119999999999</v>
      </c>
      <c r="AN148" s="35">
        <v>4231.119999999999</v>
      </c>
      <c r="AO148" s="35">
        <v>41550.143209699992</v>
      </c>
      <c r="AP148" s="35">
        <v>32909.293827000001</v>
      </c>
      <c r="AQ148" s="35">
        <v>8640.8493826999984</v>
      </c>
      <c r="AR148" s="35">
        <v>-53585</v>
      </c>
      <c r="AS148" s="35">
        <v>41542</v>
      </c>
    </row>
    <row r="149" spans="2:45" s="1" customFormat="1" ht="12.75" x14ac:dyDescent="0.2">
      <c r="B149" s="32" t="s">
        <v>745</v>
      </c>
      <c r="C149" s="33" t="s">
        <v>40</v>
      </c>
      <c r="D149" s="32" t="s">
        <v>41</v>
      </c>
      <c r="E149" s="32" t="s">
        <v>13</v>
      </c>
      <c r="F149" s="32" t="s">
        <v>11</v>
      </c>
      <c r="G149" s="32" t="s">
        <v>20</v>
      </c>
      <c r="H149" s="32" t="s">
        <v>42</v>
      </c>
      <c r="I149" s="32" t="s">
        <v>10</v>
      </c>
      <c r="J149" s="32" t="s">
        <v>17</v>
      </c>
      <c r="K149" s="32" t="s">
        <v>43</v>
      </c>
      <c r="L149" s="34">
        <v>478</v>
      </c>
      <c r="M149" s="150">
        <v>72019.457276000001</v>
      </c>
      <c r="N149" s="35">
        <v>-47882</v>
      </c>
      <c r="O149" s="35">
        <v>38183.431942260773</v>
      </c>
      <c r="P149" s="31">
        <v>32212.175276000002</v>
      </c>
      <c r="Q149" s="36">
        <v>765.52097700000002</v>
      </c>
      <c r="R149" s="37">
        <v>0</v>
      </c>
      <c r="S149" s="37">
        <v>0</v>
      </c>
      <c r="T149" s="37">
        <v>4303.9764138893142</v>
      </c>
      <c r="U149" s="38">
        <v>4303.999623096036</v>
      </c>
      <c r="V149" s="39">
        <v>5069.5206000960361</v>
      </c>
      <c r="W149" s="35">
        <v>37281.695876096041</v>
      </c>
      <c r="X149" s="35">
        <v>5205.7356892607713</v>
      </c>
      <c r="Y149" s="34">
        <v>32075.960186835269</v>
      </c>
      <c r="Z149" s="144">
        <v>0</v>
      </c>
      <c r="AA149" s="35">
        <v>2711.7119369881457</v>
      </c>
      <c r="AB149" s="35">
        <v>5039.0176723187205</v>
      </c>
      <c r="AC149" s="35">
        <v>3137.3100000000004</v>
      </c>
      <c r="AD149" s="35">
        <v>60.5</v>
      </c>
      <c r="AE149" s="35">
        <v>494.86</v>
      </c>
      <c r="AF149" s="35">
        <v>11443.399609306867</v>
      </c>
      <c r="AG149" s="137">
        <v>0</v>
      </c>
      <c r="AH149" s="35">
        <v>8074.7179999999989</v>
      </c>
      <c r="AI149" s="35">
        <v>0</v>
      </c>
      <c r="AJ149" s="35">
        <v>3399.4</v>
      </c>
      <c r="AK149" s="35">
        <v>3399.4</v>
      </c>
      <c r="AL149" s="35">
        <v>0</v>
      </c>
      <c r="AM149" s="35">
        <v>4675.3179999999993</v>
      </c>
      <c r="AN149" s="35">
        <v>4675.3179999999993</v>
      </c>
      <c r="AO149" s="35">
        <v>32212.175276000002</v>
      </c>
      <c r="AP149" s="35">
        <v>24137.457276000001</v>
      </c>
      <c r="AQ149" s="35">
        <v>8074.7180000000008</v>
      </c>
      <c r="AR149" s="35">
        <v>-47882</v>
      </c>
      <c r="AS149" s="35">
        <v>0</v>
      </c>
    </row>
    <row r="150" spans="2:45" s="1" customFormat="1" ht="12.75" x14ac:dyDescent="0.2">
      <c r="B150" s="32" t="s">
        <v>745</v>
      </c>
      <c r="C150" s="33" t="s">
        <v>536</v>
      </c>
      <c r="D150" s="32" t="s">
        <v>537</v>
      </c>
      <c r="E150" s="32" t="s">
        <v>13</v>
      </c>
      <c r="F150" s="32" t="s">
        <v>11</v>
      </c>
      <c r="G150" s="32" t="s">
        <v>20</v>
      </c>
      <c r="H150" s="32" t="s">
        <v>42</v>
      </c>
      <c r="I150" s="32" t="s">
        <v>10</v>
      </c>
      <c r="J150" s="32" t="s">
        <v>14</v>
      </c>
      <c r="K150" s="32" t="s">
        <v>538</v>
      </c>
      <c r="L150" s="34">
        <v>8363</v>
      </c>
      <c r="M150" s="150">
        <v>289366.514203</v>
      </c>
      <c r="N150" s="35">
        <v>-154773.90999999997</v>
      </c>
      <c r="O150" s="35">
        <v>73235.056194849516</v>
      </c>
      <c r="P150" s="31">
        <v>219082.60420300002</v>
      </c>
      <c r="Q150" s="36">
        <v>17134.368718999998</v>
      </c>
      <c r="R150" s="37">
        <v>0</v>
      </c>
      <c r="S150" s="37">
        <v>8594.9138937175849</v>
      </c>
      <c r="T150" s="37">
        <v>8131.0861062824151</v>
      </c>
      <c r="U150" s="38">
        <v>16726.090195009056</v>
      </c>
      <c r="V150" s="39">
        <v>33860.458914009054</v>
      </c>
      <c r="W150" s="35">
        <v>252943.06311700906</v>
      </c>
      <c r="X150" s="35">
        <v>16115.46355071757</v>
      </c>
      <c r="Y150" s="34">
        <v>236827.59956629149</v>
      </c>
      <c r="Z150" s="144">
        <v>0</v>
      </c>
      <c r="AA150" s="35">
        <v>11941.027305218666</v>
      </c>
      <c r="AB150" s="35">
        <v>59421.409977373842</v>
      </c>
      <c r="AC150" s="35">
        <v>51099.360000000001</v>
      </c>
      <c r="AD150" s="35">
        <v>982.44500000000005</v>
      </c>
      <c r="AE150" s="35">
        <v>4511.1000000000004</v>
      </c>
      <c r="AF150" s="35">
        <v>127955.34228259252</v>
      </c>
      <c r="AG150" s="137">
        <v>268246</v>
      </c>
      <c r="AH150" s="35">
        <v>276049</v>
      </c>
      <c r="AI150" s="35">
        <v>15324</v>
      </c>
      <c r="AJ150" s="35">
        <v>23127</v>
      </c>
      <c r="AK150" s="35">
        <v>7803</v>
      </c>
      <c r="AL150" s="35">
        <v>252922</v>
      </c>
      <c r="AM150" s="35">
        <v>252922</v>
      </c>
      <c r="AN150" s="35">
        <v>0</v>
      </c>
      <c r="AO150" s="35">
        <v>219082.60420300002</v>
      </c>
      <c r="AP150" s="35">
        <v>211279.60420300002</v>
      </c>
      <c r="AQ150" s="35">
        <v>7803</v>
      </c>
      <c r="AR150" s="35">
        <v>-154773.90999999997</v>
      </c>
      <c r="AS150" s="35">
        <v>0</v>
      </c>
    </row>
    <row r="151" spans="2:45" s="1" customFormat="1" ht="12.75" x14ac:dyDescent="0.2">
      <c r="B151" s="32" t="s">
        <v>745</v>
      </c>
      <c r="C151" s="33" t="s">
        <v>500</v>
      </c>
      <c r="D151" s="32" t="s">
        <v>501</v>
      </c>
      <c r="E151" s="32" t="s">
        <v>13</v>
      </c>
      <c r="F151" s="32" t="s">
        <v>11</v>
      </c>
      <c r="G151" s="32" t="s">
        <v>20</v>
      </c>
      <c r="H151" s="32" t="s">
        <v>42</v>
      </c>
      <c r="I151" s="32" t="s">
        <v>10</v>
      </c>
      <c r="J151" s="32" t="s">
        <v>12</v>
      </c>
      <c r="K151" s="32" t="s">
        <v>502</v>
      </c>
      <c r="L151" s="34">
        <v>1364</v>
      </c>
      <c r="M151" s="150">
        <v>167472.64692699999</v>
      </c>
      <c r="N151" s="35">
        <v>-22570.3</v>
      </c>
      <c r="O151" s="35">
        <v>2549.946784076194</v>
      </c>
      <c r="P151" s="31">
        <v>166906.20692700002</v>
      </c>
      <c r="Q151" s="36">
        <v>1354.902726</v>
      </c>
      <c r="R151" s="37">
        <v>0</v>
      </c>
      <c r="S151" s="37">
        <v>1548.1737691434516</v>
      </c>
      <c r="T151" s="37">
        <v>1179.8262308565484</v>
      </c>
      <c r="U151" s="38">
        <v>2728.0147107488165</v>
      </c>
      <c r="V151" s="39">
        <v>4082.9174367488167</v>
      </c>
      <c r="W151" s="35">
        <v>170989.12436374885</v>
      </c>
      <c r="X151" s="35">
        <v>2902.8258171434281</v>
      </c>
      <c r="Y151" s="34">
        <v>168086.29854660542</v>
      </c>
      <c r="Z151" s="144">
        <v>19335.782558416628</v>
      </c>
      <c r="AA151" s="35">
        <v>35296.265186713026</v>
      </c>
      <c r="AB151" s="35">
        <v>33337.87021990183</v>
      </c>
      <c r="AC151" s="35">
        <v>5717.5</v>
      </c>
      <c r="AD151" s="35">
        <v>1088.9601125000002</v>
      </c>
      <c r="AE151" s="35">
        <v>13599.98</v>
      </c>
      <c r="AF151" s="35">
        <v>108376.35807753149</v>
      </c>
      <c r="AG151" s="137">
        <v>5467</v>
      </c>
      <c r="AH151" s="35">
        <v>22493.86</v>
      </c>
      <c r="AI151" s="35">
        <v>0</v>
      </c>
      <c r="AJ151" s="35">
        <v>7230.7000000000007</v>
      </c>
      <c r="AK151" s="35">
        <v>7230.7000000000007</v>
      </c>
      <c r="AL151" s="35">
        <v>5467</v>
      </c>
      <c r="AM151" s="35">
        <v>15263.16</v>
      </c>
      <c r="AN151" s="35">
        <v>9796.16</v>
      </c>
      <c r="AO151" s="35">
        <v>166906.20692700002</v>
      </c>
      <c r="AP151" s="35">
        <v>149879.34692700001</v>
      </c>
      <c r="AQ151" s="35">
        <v>17026.859999999986</v>
      </c>
      <c r="AR151" s="35">
        <v>-34380</v>
      </c>
      <c r="AS151" s="35">
        <v>11809.7</v>
      </c>
    </row>
    <row r="152" spans="2:45" s="1" customFormat="1" ht="12.75" x14ac:dyDescent="0.2">
      <c r="B152" s="32" t="s">
        <v>745</v>
      </c>
      <c r="C152" s="33" t="s">
        <v>600</v>
      </c>
      <c r="D152" s="32" t="s">
        <v>601</v>
      </c>
      <c r="E152" s="32" t="s">
        <v>13</v>
      </c>
      <c r="F152" s="32" t="s">
        <v>11</v>
      </c>
      <c r="G152" s="32" t="s">
        <v>20</v>
      </c>
      <c r="H152" s="32" t="s">
        <v>42</v>
      </c>
      <c r="I152" s="32" t="s">
        <v>10</v>
      </c>
      <c r="J152" s="32" t="s">
        <v>14</v>
      </c>
      <c r="K152" s="32" t="s">
        <v>602</v>
      </c>
      <c r="L152" s="34">
        <v>6282</v>
      </c>
      <c r="M152" s="150">
        <v>186527.94347699999</v>
      </c>
      <c r="N152" s="35">
        <v>-183038</v>
      </c>
      <c r="O152" s="35">
        <v>72771.995803610393</v>
      </c>
      <c r="P152" s="31">
        <v>184020.73782469999</v>
      </c>
      <c r="Q152" s="36">
        <v>10094.058354999999</v>
      </c>
      <c r="R152" s="37">
        <v>0</v>
      </c>
      <c r="S152" s="37">
        <v>8097.4995828602532</v>
      </c>
      <c r="T152" s="37">
        <v>4466.5004171397468</v>
      </c>
      <c r="U152" s="38">
        <v>12564.067751410606</v>
      </c>
      <c r="V152" s="39">
        <v>22658.126106410607</v>
      </c>
      <c r="W152" s="35">
        <v>206678.86393111059</v>
      </c>
      <c r="X152" s="35">
        <v>15182.811717860226</v>
      </c>
      <c r="Y152" s="34">
        <v>191496.05221325037</v>
      </c>
      <c r="Z152" s="144">
        <v>0</v>
      </c>
      <c r="AA152" s="35">
        <v>2604.9204847490641</v>
      </c>
      <c r="AB152" s="35">
        <v>69844.812071951659</v>
      </c>
      <c r="AC152" s="35">
        <v>33185.770000000004</v>
      </c>
      <c r="AD152" s="35">
        <v>331.34405984999995</v>
      </c>
      <c r="AE152" s="35">
        <v>1670.68</v>
      </c>
      <c r="AF152" s="35">
        <v>107637.52661655072</v>
      </c>
      <c r="AG152" s="137">
        <v>165953</v>
      </c>
      <c r="AH152" s="35">
        <v>184605.79434769999</v>
      </c>
      <c r="AI152" s="35">
        <v>0</v>
      </c>
      <c r="AJ152" s="35">
        <v>18652.794347700001</v>
      </c>
      <c r="AK152" s="35">
        <v>18652.794347700001</v>
      </c>
      <c r="AL152" s="35">
        <v>165953</v>
      </c>
      <c r="AM152" s="35">
        <v>165953</v>
      </c>
      <c r="AN152" s="35">
        <v>0</v>
      </c>
      <c r="AO152" s="35">
        <v>184020.73782469999</v>
      </c>
      <c r="AP152" s="35">
        <v>165367.94347699999</v>
      </c>
      <c r="AQ152" s="35">
        <v>18652.794347699994</v>
      </c>
      <c r="AR152" s="35">
        <v>-183038</v>
      </c>
      <c r="AS152" s="35">
        <v>0</v>
      </c>
    </row>
    <row r="153" spans="2:45" s="1" customFormat="1" ht="12.75" x14ac:dyDescent="0.2">
      <c r="B153" s="32" t="s">
        <v>745</v>
      </c>
      <c r="C153" s="33" t="s">
        <v>512</v>
      </c>
      <c r="D153" s="32" t="s">
        <v>513</v>
      </c>
      <c r="E153" s="32" t="s">
        <v>13</v>
      </c>
      <c r="F153" s="32" t="s">
        <v>11</v>
      </c>
      <c r="G153" s="32" t="s">
        <v>20</v>
      </c>
      <c r="H153" s="32" t="s">
        <v>42</v>
      </c>
      <c r="I153" s="32" t="s">
        <v>10</v>
      </c>
      <c r="J153" s="32" t="s">
        <v>17</v>
      </c>
      <c r="K153" s="32" t="s">
        <v>514</v>
      </c>
      <c r="L153" s="34">
        <v>623</v>
      </c>
      <c r="M153" s="150">
        <v>129973.41017500001</v>
      </c>
      <c r="N153" s="35">
        <v>82607</v>
      </c>
      <c r="O153" s="35">
        <v>0</v>
      </c>
      <c r="P153" s="31">
        <v>212319.97317500002</v>
      </c>
      <c r="Q153" s="36">
        <v>3425.8923690000001</v>
      </c>
      <c r="R153" s="37">
        <v>0</v>
      </c>
      <c r="S153" s="37">
        <v>583.60041028593832</v>
      </c>
      <c r="T153" s="37">
        <v>662.39958971406168</v>
      </c>
      <c r="U153" s="38">
        <v>1246.0067190590269</v>
      </c>
      <c r="V153" s="39">
        <v>4671.8990880590272</v>
      </c>
      <c r="W153" s="35">
        <v>216991.87226305905</v>
      </c>
      <c r="X153" s="35">
        <v>1094.2507692859217</v>
      </c>
      <c r="Y153" s="34">
        <v>215897.62149377313</v>
      </c>
      <c r="Z153" s="144">
        <v>3680.2267142635501</v>
      </c>
      <c r="AA153" s="35">
        <v>18386.673222988964</v>
      </c>
      <c r="AB153" s="35">
        <v>30175.059204246871</v>
      </c>
      <c r="AC153" s="35">
        <v>2611.44</v>
      </c>
      <c r="AD153" s="35">
        <v>203</v>
      </c>
      <c r="AE153" s="35">
        <v>6709.6</v>
      </c>
      <c r="AF153" s="35">
        <v>61765.999141499386</v>
      </c>
      <c r="AG153" s="137">
        <v>0</v>
      </c>
      <c r="AH153" s="35">
        <v>6093.5629999999992</v>
      </c>
      <c r="AI153" s="35">
        <v>0</v>
      </c>
      <c r="AJ153" s="35">
        <v>0</v>
      </c>
      <c r="AK153" s="35">
        <v>0</v>
      </c>
      <c r="AL153" s="35">
        <v>0</v>
      </c>
      <c r="AM153" s="35">
        <v>6093.5629999999992</v>
      </c>
      <c r="AN153" s="35">
        <v>6093.5629999999992</v>
      </c>
      <c r="AO153" s="35">
        <v>212319.97317500002</v>
      </c>
      <c r="AP153" s="35">
        <v>206226.41017500003</v>
      </c>
      <c r="AQ153" s="35">
        <v>6093.5629999999946</v>
      </c>
      <c r="AR153" s="35">
        <v>82607</v>
      </c>
      <c r="AS153" s="35">
        <v>0</v>
      </c>
    </row>
    <row r="154" spans="2:45" s="1" customFormat="1" ht="12.75" x14ac:dyDescent="0.2">
      <c r="B154" s="32" t="s">
        <v>745</v>
      </c>
      <c r="C154" s="33" t="s">
        <v>545</v>
      </c>
      <c r="D154" s="32" t="s">
        <v>546</v>
      </c>
      <c r="E154" s="32" t="s">
        <v>13</v>
      </c>
      <c r="F154" s="32" t="s">
        <v>11</v>
      </c>
      <c r="G154" s="32" t="s">
        <v>20</v>
      </c>
      <c r="H154" s="32" t="s">
        <v>42</v>
      </c>
      <c r="I154" s="32" t="s">
        <v>13</v>
      </c>
      <c r="J154" s="32" t="s">
        <v>50</v>
      </c>
      <c r="K154" s="32" t="s">
        <v>42</v>
      </c>
      <c r="L154" s="34">
        <v>92550</v>
      </c>
      <c r="M154" s="150">
        <v>4045319.0416670004</v>
      </c>
      <c r="N154" s="35">
        <v>-6219741.8000000007</v>
      </c>
      <c r="O154" s="35">
        <v>2698243.349412642</v>
      </c>
      <c r="P154" s="31">
        <v>1017140.1458337</v>
      </c>
      <c r="Q154" s="36">
        <v>308827.03741699998</v>
      </c>
      <c r="R154" s="37">
        <v>0</v>
      </c>
      <c r="S154" s="37">
        <v>85690.962682318626</v>
      </c>
      <c r="T154" s="37">
        <v>1189908.2583151057</v>
      </c>
      <c r="U154" s="38">
        <v>1275606.0996703461</v>
      </c>
      <c r="V154" s="39">
        <v>1584433.1370873461</v>
      </c>
      <c r="W154" s="35">
        <v>2601573.282921046</v>
      </c>
      <c r="X154" s="35">
        <v>1607926.3135382603</v>
      </c>
      <c r="Y154" s="34">
        <v>993646.96938278573</v>
      </c>
      <c r="Z154" s="144">
        <v>921776.67245332082</v>
      </c>
      <c r="AA154" s="35">
        <v>1016367.5428654429</v>
      </c>
      <c r="AB154" s="35">
        <v>1746491.6564631346</v>
      </c>
      <c r="AC154" s="35">
        <v>387943.04</v>
      </c>
      <c r="AD154" s="35">
        <v>37320.160673794984</v>
      </c>
      <c r="AE154" s="35">
        <v>61819.5</v>
      </c>
      <c r="AF154" s="35">
        <v>4171718.572455693</v>
      </c>
      <c r="AG154" s="137">
        <v>2954523</v>
      </c>
      <c r="AH154" s="35">
        <v>3191562.9041667003</v>
      </c>
      <c r="AI154" s="35">
        <v>167492</v>
      </c>
      <c r="AJ154" s="35">
        <v>404531.90416670009</v>
      </c>
      <c r="AK154" s="35">
        <v>237039.90416670009</v>
      </c>
      <c r="AL154" s="35">
        <v>2787031</v>
      </c>
      <c r="AM154" s="35">
        <v>2787031</v>
      </c>
      <c r="AN154" s="35">
        <v>0</v>
      </c>
      <c r="AO154" s="35">
        <v>1017140.1458337</v>
      </c>
      <c r="AP154" s="35">
        <v>780100.24166699988</v>
      </c>
      <c r="AQ154" s="35">
        <v>237039.90416670009</v>
      </c>
      <c r="AR154" s="35">
        <v>-6219741.8000000007</v>
      </c>
      <c r="AS154" s="35">
        <v>0</v>
      </c>
    </row>
    <row r="155" spans="2:45" s="1" customFormat="1" ht="12.75" x14ac:dyDescent="0.2">
      <c r="B155" s="32" t="s">
        <v>745</v>
      </c>
      <c r="C155" s="33" t="s">
        <v>131</v>
      </c>
      <c r="D155" s="32" t="s">
        <v>132</v>
      </c>
      <c r="E155" s="32" t="s">
        <v>13</v>
      </c>
      <c r="F155" s="32" t="s">
        <v>11</v>
      </c>
      <c r="G155" s="32" t="s">
        <v>20</v>
      </c>
      <c r="H155" s="32" t="s">
        <v>42</v>
      </c>
      <c r="I155" s="32" t="s">
        <v>10</v>
      </c>
      <c r="J155" s="32" t="s">
        <v>14</v>
      </c>
      <c r="K155" s="32" t="s">
        <v>133</v>
      </c>
      <c r="L155" s="34">
        <v>9837</v>
      </c>
      <c r="M155" s="150">
        <v>1852935.878025</v>
      </c>
      <c r="N155" s="35">
        <v>-1433789.4399999999</v>
      </c>
      <c r="O155" s="35">
        <v>781482.30993646546</v>
      </c>
      <c r="P155" s="31">
        <v>885478.43802500004</v>
      </c>
      <c r="Q155" s="36">
        <v>108128.15350099999</v>
      </c>
      <c r="R155" s="37">
        <v>0</v>
      </c>
      <c r="S155" s="37">
        <v>24253.223430866456</v>
      </c>
      <c r="T155" s="37">
        <v>-247.47197481697003</v>
      </c>
      <c r="U155" s="38">
        <v>24005.880907141796</v>
      </c>
      <c r="V155" s="39">
        <v>132134.0344081418</v>
      </c>
      <c r="W155" s="35">
        <v>1017612.4724331419</v>
      </c>
      <c r="X155" s="35">
        <v>45474.793932866654</v>
      </c>
      <c r="Y155" s="34">
        <v>972137.67850027524</v>
      </c>
      <c r="Z155" s="144">
        <v>149441.22972695486</v>
      </c>
      <c r="AA155" s="35">
        <v>120341.70868744257</v>
      </c>
      <c r="AB155" s="35">
        <v>159272.33994759741</v>
      </c>
      <c r="AC155" s="35">
        <v>41233.879999999997</v>
      </c>
      <c r="AD155" s="35">
        <v>14047.000995395869</v>
      </c>
      <c r="AE155" s="35">
        <v>54476.21</v>
      </c>
      <c r="AF155" s="35">
        <v>538812.36935739068</v>
      </c>
      <c r="AG155" s="137">
        <v>973314</v>
      </c>
      <c r="AH155" s="35">
        <v>973314</v>
      </c>
      <c r="AI155" s="35">
        <v>461802</v>
      </c>
      <c r="AJ155" s="35">
        <v>461802</v>
      </c>
      <c r="AK155" s="35">
        <v>0</v>
      </c>
      <c r="AL155" s="35">
        <v>511512</v>
      </c>
      <c r="AM155" s="35">
        <v>511512</v>
      </c>
      <c r="AN155" s="35">
        <v>0</v>
      </c>
      <c r="AO155" s="35">
        <v>885478.43802500004</v>
      </c>
      <c r="AP155" s="35">
        <v>885478.43802500004</v>
      </c>
      <c r="AQ155" s="35">
        <v>0</v>
      </c>
      <c r="AR155" s="35">
        <v>-1433789.4399999999</v>
      </c>
      <c r="AS155" s="35">
        <v>0</v>
      </c>
    </row>
    <row r="156" spans="2:45" s="1" customFormat="1" ht="12.75" x14ac:dyDescent="0.2">
      <c r="B156" s="32" t="s">
        <v>745</v>
      </c>
      <c r="C156" s="33" t="s">
        <v>591</v>
      </c>
      <c r="D156" s="32" t="s">
        <v>592</v>
      </c>
      <c r="E156" s="32" t="s">
        <v>13</v>
      </c>
      <c r="F156" s="32" t="s">
        <v>11</v>
      </c>
      <c r="G156" s="32" t="s">
        <v>20</v>
      </c>
      <c r="H156" s="32" t="s">
        <v>42</v>
      </c>
      <c r="I156" s="32" t="s">
        <v>10</v>
      </c>
      <c r="J156" s="32" t="s">
        <v>14</v>
      </c>
      <c r="K156" s="32" t="s">
        <v>593</v>
      </c>
      <c r="L156" s="34">
        <v>5349</v>
      </c>
      <c r="M156" s="150">
        <v>513576.10450599995</v>
      </c>
      <c r="N156" s="35">
        <v>-361371</v>
      </c>
      <c r="O156" s="35">
        <v>84807.11306933107</v>
      </c>
      <c r="P156" s="31">
        <v>257184.80450599996</v>
      </c>
      <c r="Q156" s="36">
        <v>27010.227327000001</v>
      </c>
      <c r="R156" s="37">
        <v>0</v>
      </c>
      <c r="S156" s="37">
        <v>6114.945865145206</v>
      </c>
      <c r="T156" s="37">
        <v>4583.054134854794</v>
      </c>
      <c r="U156" s="38">
        <v>10698.057688999575</v>
      </c>
      <c r="V156" s="39">
        <v>37708.285015999572</v>
      </c>
      <c r="W156" s="35">
        <v>294893.08952199953</v>
      </c>
      <c r="X156" s="35">
        <v>11465.523497145216</v>
      </c>
      <c r="Y156" s="34">
        <v>283427.56602485431</v>
      </c>
      <c r="Z156" s="144">
        <v>106548.78332045239</v>
      </c>
      <c r="AA156" s="35">
        <v>144400.35316648596</v>
      </c>
      <c r="AB156" s="35">
        <v>142179.31560227284</v>
      </c>
      <c r="AC156" s="35">
        <v>22421.47</v>
      </c>
      <c r="AD156" s="35">
        <v>5711.8375827184191</v>
      </c>
      <c r="AE156" s="35">
        <v>31977.77</v>
      </c>
      <c r="AF156" s="35">
        <v>453239.5296719296</v>
      </c>
      <c r="AG156" s="137">
        <v>256541</v>
      </c>
      <c r="AH156" s="35">
        <v>263108.7</v>
      </c>
      <c r="AI156" s="35">
        <v>24700</v>
      </c>
      <c r="AJ156" s="35">
        <v>31267.7</v>
      </c>
      <c r="AK156" s="35">
        <v>6567.7000000000007</v>
      </c>
      <c r="AL156" s="35">
        <v>231841</v>
      </c>
      <c r="AM156" s="35">
        <v>231841</v>
      </c>
      <c r="AN156" s="35">
        <v>0</v>
      </c>
      <c r="AO156" s="35">
        <v>257184.80450599996</v>
      </c>
      <c r="AP156" s="35">
        <v>250617.10450599995</v>
      </c>
      <c r="AQ156" s="35">
        <v>6567.7000000000116</v>
      </c>
      <c r="AR156" s="35">
        <v>-361371</v>
      </c>
      <c r="AS156" s="35">
        <v>0</v>
      </c>
    </row>
    <row r="157" spans="2:45" s="1" customFormat="1" ht="12.75" x14ac:dyDescent="0.2">
      <c r="B157" s="32" t="s">
        <v>745</v>
      </c>
      <c r="C157" s="33" t="s">
        <v>723</v>
      </c>
      <c r="D157" s="32" t="s">
        <v>724</v>
      </c>
      <c r="E157" s="32" t="s">
        <v>13</v>
      </c>
      <c r="F157" s="32" t="s">
        <v>11</v>
      </c>
      <c r="G157" s="32" t="s">
        <v>20</v>
      </c>
      <c r="H157" s="32" t="s">
        <v>42</v>
      </c>
      <c r="I157" s="32" t="s">
        <v>10</v>
      </c>
      <c r="J157" s="32" t="s">
        <v>14</v>
      </c>
      <c r="K157" s="32" t="s">
        <v>725</v>
      </c>
      <c r="L157" s="34">
        <v>8309</v>
      </c>
      <c r="M157" s="150">
        <v>338540.67574199999</v>
      </c>
      <c r="N157" s="35">
        <v>16600</v>
      </c>
      <c r="O157" s="35">
        <v>0</v>
      </c>
      <c r="P157" s="31">
        <v>480445.67574199999</v>
      </c>
      <c r="Q157" s="36">
        <v>25138.349576000001</v>
      </c>
      <c r="R157" s="37">
        <v>0</v>
      </c>
      <c r="S157" s="37">
        <v>8418.3390548603747</v>
      </c>
      <c r="T157" s="37">
        <v>8199.6609451396253</v>
      </c>
      <c r="U157" s="38">
        <v>16618.089612618707</v>
      </c>
      <c r="V157" s="39">
        <v>41756.439188618708</v>
      </c>
      <c r="W157" s="35">
        <v>522202.11493061867</v>
      </c>
      <c r="X157" s="35">
        <v>15784.385727860266</v>
      </c>
      <c r="Y157" s="34">
        <v>506417.7292027584</v>
      </c>
      <c r="Z157" s="144">
        <v>0</v>
      </c>
      <c r="AA157" s="35">
        <v>6564.0346637553293</v>
      </c>
      <c r="AB157" s="35">
        <v>60217.413995697461</v>
      </c>
      <c r="AC157" s="35">
        <v>34828.94</v>
      </c>
      <c r="AD157" s="35">
        <v>2775.1325552721191</v>
      </c>
      <c r="AE157" s="35">
        <v>5034.22</v>
      </c>
      <c r="AF157" s="35">
        <v>109419.74121472491</v>
      </c>
      <c r="AG157" s="137">
        <v>125305</v>
      </c>
      <c r="AH157" s="35">
        <v>125305</v>
      </c>
      <c r="AI157" s="35">
        <v>0</v>
      </c>
      <c r="AJ157" s="35">
        <v>0</v>
      </c>
      <c r="AK157" s="35">
        <v>0</v>
      </c>
      <c r="AL157" s="35">
        <v>125305</v>
      </c>
      <c r="AM157" s="35">
        <v>125305</v>
      </c>
      <c r="AN157" s="35">
        <v>0</v>
      </c>
      <c r="AO157" s="35">
        <v>480445.67574199999</v>
      </c>
      <c r="AP157" s="35">
        <v>480445.67574199999</v>
      </c>
      <c r="AQ157" s="35">
        <v>0</v>
      </c>
      <c r="AR157" s="35">
        <v>16600</v>
      </c>
      <c r="AS157" s="35">
        <v>0</v>
      </c>
    </row>
    <row r="158" spans="2:45" s="1" customFormat="1" ht="12.75" x14ac:dyDescent="0.2">
      <c r="B158" s="32" t="s">
        <v>745</v>
      </c>
      <c r="C158" s="33" t="s">
        <v>482</v>
      </c>
      <c r="D158" s="32" t="s">
        <v>483</v>
      </c>
      <c r="E158" s="32" t="s">
        <v>13</v>
      </c>
      <c r="F158" s="32" t="s">
        <v>11</v>
      </c>
      <c r="G158" s="32" t="s">
        <v>20</v>
      </c>
      <c r="H158" s="32" t="s">
        <v>42</v>
      </c>
      <c r="I158" s="32" t="s">
        <v>10</v>
      </c>
      <c r="J158" s="32" t="s">
        <v>17</v>
      </c>
      <c r="K158" s="32" t="s">
        <v>484</v>
      </c>
      <c r="L158" s="34">
        <v>614</v>
      </c>
      <c r="M158" s="150">
        <v>53512.426797</v>
      </c>
      <c r="N158" s="35">
        <v>173092</v>
      </c>
      <c r="O158" s="35">
        <v>0</v>
      </c>
      <c r="P158" s="31">
        <v>213945.96079699998</v>
      </c>
      <c r="Q158" s="36">
        <v>585.96713499999998</v>
      </c>
      <c r="R158" s="37">
        <v>0</v>
      </c>
      <c r="S158" s="37">
        <v>0.75896914285743433</v>
      </c>
      <c r="T158" s="37">
        <v>1227.2410308571425</v>
      </c>
      <c r="U158" s="38">
        <v>1228.0066219939688</v>
      </c>
      <c r="V158" s="39">
        <v>1813.9737569939689</v>
      </c>
      <c r="W158" s="35">
        <v>215759.93455399395</v>
      </c>
      <c r="X158" s="35">
        <v>1.4230671428667847</v>
      </c>
      <c r="Y158" s="34">
        <v>215758.51148685109</v>
      </c>
      <c r="Z158" s="144">
        <v>0</v>
      </c>
      <c r="AA158" s="35">
        <v>1635.1420274130103</v>
      </c>
      <c r="AB158" s="35">
        <v>3941.9081914694234</v>
      </c>
      <c r="AC158" s="35">
        <v>6807.29</v>
      </c>
      <c r="AD158" s="35">
        <v>1658</v>
      </c>
      <c r="AE158" s="35">
        <v>1015.46</v>
      </c>
      <c r="AF158" s="35">
        <v>15057.800218882432</v>
      </c>
      <c r="AG158" s="137">
        <v>0</v>
      </c>
      <c r="AH158" s="35">
        <v>6005.5339999999997</v>
      </c>
      <c r="AI158" s="35">
        <v>0</v>
      </c>
      <c r="AJ158" s="35">
        <v>0</v>
      </c>
      <c r="AK158" s="35">
        <v>0</v>
      </c>
      <c r="AL158" s="35">
        <v>0</v>
      </c>
      <c r="AM158" s="35">
        <v>6005.5339999999997</v>
      </c>
      <c r="AN158" s="35">
        <v>6005.5339999999997</v>
      </c>
      <c r="AO158" s="35">
        <v>213945.96079699998</v>
      </c>
      <c r="AP158" s="35">
        <v>207940.42679699999</v>
      </c>
      <c r="AQ158" s="35">
        <v>6005.5339999999851</v>
      </c>
      <c r="AR158" s="35">
        <v>173092</v>
      </c>
      <c r="AS158" s="35">
        <v>0</v>
      </c>
    </row>
    <row r="159" spans="2:45" s="1" customFormat="1" ht="12.75" x14ac:dyDescent="0.2">
      <c r="B159" s="32" t="s">
        <v>745</v>
      </c>
      <c r="C159" s="33" t="s">
        <v>639</v>
      </c>
      <c r="D159" s="32" t="s">
        <v>640</v>
      </c>
      <c r="E159" s="32" t="s">
        <v>13</v>
      </c>
      <c r="F159" s="32" t="s">
        <v>11</v>
      </c>
      <c r="G159" s="32" t="s">
        <v>20</v>
      </c>
      <c r="H159" s="32" t="s">
        <v>42</v>
      </c>
      <c r="I159" s="32" t="s">
        <v>10</v>
      </c>
      <c r="J159" s="32" t="s">
        <v>12</v>
      </c>
      <c r="K159" s="32" t="s">
        <v>641</v>
      </c>
      <c r="L159" s="34">
        <v>1397</v>
      </c>
      <c r="M159" s="150">
        <v>404209.48893600004</v>
      </c>
      <c r="N159" s="35">
        <v>-685468</v>
      </c>
      <c r="O159" s="35">
        <v>359633.7991938648</v>
      </c>
      <c r="P159" s="31">
        <v>-257229.48106399996</v>
      </c>
      <c r="Q159" s="36">
        <v>32173.838503999999</v>
      </c>
      <c r="R159" s="37">
        <v>257229.48106399996</v>
      </c>
      <c r="S159" s="37">
        <v>70.295070857169847</v>
      </c>
      <c r="T159" s="37">
        <v>260862.91140427309</v>
      </c>
      <c r="U159" s="38">
        <v>518165.4817330974</v>
      </c>
      <c r="V159" s="39">
        <v>550339.32023709745</v>
      </c>
      <c r="W159" s="35">
        <v>550339.32023709745</v>
      </c>
      <c r="X159" s="35">
        <v>327653.27213472209</v>
      </c>
      <c r="Y159" s="34">
        <v>222686.04810237535</v>
      </c>
      <c r="Z159" s="144">
        <v>179773.9824015692</v>
      </c>
      <c r="AA159" s="35">
        <v>356755.22917710029</v>
      </c>
      <c r="AB159" s="35">
        <v>108595.38249733754</v>
      </c>
      <c r="AC159" s="35">
        <v>5855.82</v>
      </c>
      <c r="AD159" s="35">
        <v>2218.4506342775003</v>
      </c>
      <c r="AE159" s="35">
        <v>28331.99</v>
      </c>
      <c r="AF159" s="35">
        <v>681530.8547102845</v>
      </c>
      <c r="AG159" s="137">
        <v>0</v>
      </c>
      <c r="AH159" s="35">
        <v>24029.03</v>
      </c>
      <c r="AI159" s="35">
        <v>0</v>
      </c>
      <c r="AJ159" s="35">
        <v>8396.6</v>
      </c>
      <c r="AK159" s="35">
        <v>8396.6</v>
      </c>
      <c r="AL159" s="35">
        <v>0</v>
      </c>
      <c r="AM159" s="35">
        <v>15632.429999999998</v>
      </c>
      <c r="AN159" s="35">
        <v>15632.429999999998</v>
      </c>
      <c r="AO159" s="35">
        <v>-257229.48106399996</v>
      </c>
      <c r="AP159" s="35">
        <v>-281258.51106399996</v>
      </c>
      <c r="AQ159" s="35">
        <v>24029.03</v>
      </c>
      <c r="AR159" s="35">
        <v>-685468</v>
      </c>
      <c r="AS159" s="35">
        <v>0</v>
      </c>
    </row>
    <row r="160" spans="2:45" s="1" customFormat="1" ht="12.75" x14ac:dyDescent="0.2">
      <c r="B160" s="32" t="s">
        <v>745</v>
      </c>
      <c r="C160" s="33" t="s">
        <v>308</v>
      </c>
      <c r="D160" s="32" t="s">
        <v>309</v>
      </c>
      <c r="E160" s="32" t="s">
        <v>13</v>
      </c>
      <c r="F160" s="32" t="s">
        <v>11</v>
      </c>
      <c r="G160" s="32" t="s">
        <v>20</v>
      </c>
      <c r="H160" s="32" t="s">
        <v>42</v>
      </c>
      <c r="I160" s="32" t="s">
        <v>10</v>
      </c>
      <c r="J160" s="32" t="s">
        <v>17</v>
      </c>
      <c r="K160" s="32" t="s">
        <v>310</v>
      </c>
      <c r="L160" s="34">
        <v>545</v>
      </c>
      <c r="M160" s="150">
        <v>27089.932962999999</v>
      </c>
      <c r="N160" s="35">
        <v>-18411</v>
      </c>
      <c r="O160" s="35">
        <v>14596.458589787027</v>
      </c>
      <c r="P160" s="31">
        <v>21820.732963000002</v>
      </c>
      <c r="Q160" s="36">
        <v>678.597622</v>
      </c>
      <c r="R160" s="37">
        <v>0</v>
      </c>
      <c r="S160" s="37">
        <v>376.52896457157317</v>
      </c>
      <c r="T160" s="37">
        <v>713.47103542842683</v>
      </c>
      <c r="U160" s="38">
        <v>1090.0058778285229</v>
      </c>
      <c r="V160" s="39">
        <v>1768.6034998285229</v>
      </c>
      <c r="W160" s="35">
        <v>23589.336462828524</v>
      </c>
      <c r="X160" s="35">
        <v>705.99180857157262</v>
      </c>
      <c r="Y160" s="34">
        <v>22883.344654256951</v>
      </c>
      <c r="Z160" s="144">
        <v>0</v>
      </c>
      <c r="AA160" s="35">
        <v>6026.5090521854263</v>
      </c>
      <c r="AB160" s="35">
        <v>6122.9544347092833</v>
      </c>
      <c r="AC160" s="35">
        <v>2284.48</v>
      </c>
      <c r="AD160" s="35">
        <v>0</v>
      </c>
      <c r="AE160" s="35">
        <v>4910.8900000000003</v>
      </c>
      <c r="AF160" s="35">
        <v>19344.833486894709</v>
      </c>
      <c r="AG160" s="137">
        <v>12278</v>
      </c>
      <c r="AH160" s="35">
        <v>14290.8</v>
      </c>
      <c r="AI160" s="35">
        <v>0</v>
      </c>
      <c r="AJ160" s="35">
        <v>2012.8000000000002</v>
      </c>
      <c r="AK160" s="35">
        <v>2012.8000000000002</v>
      </c>
      <c r="AL160" s="35">
        <v>12278</v>
      </c>
      <c r="AM160" s="35">
        <v>12278</v>
      </c>
      <c r="AN160" s="35">
        <v>0</v>
      </c>
      <c r="AO160" s="35">
        <v>21820.732963000002</v>
      </c>
      <c r="AP160" s="35">
        <v>19807.932963000003</v>
      </c>
      <c r="AQ160" s="35">
        <v>2012.7999999999993</v>
      </c>
      <c r="AR160" s="35">
        <v>-18411</v>
      </c>
      <c r="AS160" s="35">
        <v>0</v>
      </c>
    </row>
    <row r="161" spans="2:45" s="1" customFormat="1" ht="12.75" x14ac:dyDescent="0.2">
      <c r="B161" s="32" t="s">
        <v>745</v>
      </c>
      <c r="C161" s="33" t="s">
        <v>732</v>
      </c>
      <c r="D161" s="32" t="s">
        <v>733</v>
      </c>
      <c r="E161" s="32" t="s">
        <v>13</v>
      </c>
      <c r="F161" s="32" t="s">
        <v>11</v>
      </c>
      <c r="G161" s="32" t="s">
        <v>20</v>
      </c>
      <c r="H161" s="32" t="s">
        <v>42</v>
      </c>
      <c r="I161" s="32" t="s">
        <v>10</v>
      </c>
      <c r="J161" s="32" t="s">
        <v>12</v>
      </c>
      <c r="K161" s="32" t="s">
        <v>734</v>
      </c>
      <c r="L161" s="34">
        <v>3388</v>
      </c>
      <c r="M161" s="150">
        <v>350477.69559499994</v>
      </c>
      <c r="N161" s="35">
        <v>-412948.1</v>
      </c>
      <c r="O161" s="35">
        <v>253646.48498102408</v>
      </c>
      <c r="P161" s="31">
        <v>51761.365154499945</v>
      </c>
      <c r="Q161" s="36">
        <v>7784.8146790000001</v>
      </c>
      <c r="R161" s="37">
        <v>0</v>
      </c>
      <c r="S161" s="37">
        <v>0</v>
      </c>
      <c r="T161" s="37">
        <v>162008.49295765223</v>
      </c>
      <c r="U161" s="38">
        <v>162009.36658897411</v>
      </c>
      <c r="V161" s="39">
        <v>169794.18126797411</v>
      </c>
      <c r="W161" s="35">
        <v>221555.54642247406</v>
      </c>
      <c r="X161" s="35">
        <v>194100.30514752414</v>
      </c>
      <c r="Y161" s="34">
        <v>27455.24127494992</v>
      </c>
      <c r="Z161" s="144">
        <v>100168.62511151723</v>
      </c>
      <c r="AA161" s="35">
        <v>86162.078816790294</v>
      </c>
      <c r="AB161" s="35">
        <v>168025.85765671465</v>
      </c>
      <c r="AC161" s="35">
        <v>14201.52</v>
      </c>
      <c r="AD161" s="35">
        <v>8207.0903809749998</v>
      </c>
      <c r="AE161" s="35">
        <v>8848.08</v>
      </c>
      <c r="AF161" s="35">
        <v>385613.25196599716</v>
      </c>
      <c r="AG161" s="137">
        <v>116324</v>
      </c>
      <c r="AH161" s="35">
        <v>151371.76955949998</v>
      </c>
      <c r="AI161" s="35">
        <v>0</v>
      </c>
      <c r="AJ161" s="35">
        <v>35047.769559499997</v>
      </c>
      <c r="AK161" s="35">
        <v>35047.769559499997</v>
      </c>
      <c r="AL161" s="35">
        <v>116324</v>
      </c>
      <c r="AM161" s="35">
        <v>116324</v>
      </c>
      <c r="AN161" s="35">
        <v>0</v>
      </c>
      <c r="AO161" s="35">
        <v>51761.365154499945</v>
      </c>
      <c r="AP161" s="35">
        <v>16713.595594999948</v>
      </c>
      <c r="AQ161" s="35">
        <v>35047.769559499997</v>
      </c>
      <c r="AR161" s="35">
        <v>-412948.1</v>
      </c>
      <c r="AS161" s="35">
        <v>0</v>
      </c>
    </row>
    <row r="162" spans="2:45" s="1" customFormat="1" ht="12.75" x14ac:dyDescent="0.2">
      <c r="B162" s="32" t="s">
        <v>745</v>
      </c>
      <c r="C162" s="33" t="s">
        <v>269</v>
      </c>
      <c r="D162" s="32" t="s">
        <v>270</v>
      </c>
      <c r="E162" s="32" t="s">
        <v>13</v>
      </c>
      <c r="F162" s="32" t="s">
        <v>11</v>
      </c>
      <c r="G162" s="32" t="s">
        <v>20</v>
      </c>
      <c r="H162" s="32" t="s">
        <v>42</v>
      </c>
      <c r="I162" s="32" t="s">
        <v>10</v>
      </c>
      <c r="J162" s="32" t="s">
        <v>12</v>
      </c>
      <c r="K162" s="32" t="s">
        <v>271</v>
      </c>
      <c r="L162" s="34">
        <v>3625</v>
      </c>
      <c r="M162" s="150">
        <v>135970.08443799999</v>
      </c>
      <c r="N162" s="35">
        <v>-118981</v>
      </c>
      <c r="O162" s="35">
        <v>25412.526510413609</v>
      </c>
      <c r="P162" s="31">
        <v>20682.834437999991</v>
      </c>
      <c r="Q162" s="36">
        <v>9913.6264800000008</v>
      </c>
      <c r="R162" s="37">
        <v>0</v>
      </c>
      <c r="S162" s="37">
        <v>4035.4353942872644</v>
      </c>
      <c r="T162" s="37">
        <v>3214.5646057127356</v>
      </c>
      <c r="U162" s="38">
        <v>7250.0390956484307</v>
      </c>
      <c r="V162" s="39">
        <v>17163.665575648432</v>
      </c>
      <c r="W162" s="35">
        <v>37846.500013648423</v>
      </c>
      <c r="X162" s="35">
        <v>7566.4413642872605</v>
      </c>
      <c r="Y162" s="34">
        <v>30280.058649361163</v>
      </c>
      <c r="Z162" s="144">
        <v>0</v>
      </c>
      <c r="AA162" s="35">
        <v>3197.0944491461446</v>
      </c>
      <c r="AB162" s="35">
        <v>23460.166658097311</v>
      </c>
      <c r="AC162" s="35">
        <v>15194.96</v>
      </c>
      <c r="AD162" s="35">
        <v>313</v>
      </c>
      <c r="AE162" s="35">
        <v>1491.39</v>
      </c>
      <c r="AF162" s="35">
        <v>43656.611107243458</v>
      </c>
      <c r="AG162" s="137">
        <v>32173</v>
      </c>
      <c r="AH162" s="35">
        <v>54159.75</v>
      </c>
      <c r="AI162" s="35">
        <v>0</v>
      </c>
      <c r="AJ162" s="35">
        <v>13596</v>
      </c>
      <c r="AK162" s="35">
        <v>13596</v>
      </c>
      <c r="AL162" s="35">
        <v>32173</v>
      </c>
      <c r="AM162" s="35">
        <v>40563.75</v>
      </c>
      <c r="AN162" s="35">
        <v>8390.75</v>
      </c>
      <c r="AO162" s="35">
        <v>20682.834437999991</v>
      </c>
      <c r="AP162" s="35">
        <v>-1303.9155620000092</v>
      </c>
      <c r="AQ162" s="35">
        <v>21986.75</v>
      </c>
      <c r="AR162" s="35">
        <v>-118981</v>
      </c>
      <c r="AS162" s="35">
        <v>0</v>
      </c>
    </row>
    <row r="163" spans="2:45" s="1" customFormat="1" ht="12.75" x14ac:dyDescent="0.2">
      <c r="B163" s="32" t="s">
        <v>745</v>
      </c>
      <c r="C163" s="33" t="s">
        <v>329</v>
      </c>
      <c r="D163" s="32" t="s">
        <v>330</v>
      </c>
      <c r="E163" s="32" t="s">
        <v>13</v>
      </c>
      <c r="F163" s="32" t="s">
        <v>11</v>
      </c>
      <c r="G163" s="32" t="s">
        <v>20</v>
      </c>
      <c r="H163" s="32" t="s">
        <v>42</v>
      </c>
      <c r="I163" s="32" t="s">
        <v>10</v>
      </c>
      <c r="J163" s="32" t="s">
        <v>12</v>
      </c>
      <c r="K163" s="32" t="s">
        <v>331</v>
      </c>
      <c r="L163" s="34">
        <v>1421</v>
      </c>
      <c r="M163" s="150">
        <v>493191.29455599998</v>
      </c>
      <c r="N163" s="35">
        <v>-442330</v>
      </c>
      <c r="O163" s="35">
        <v>180370.62622758959</v>
      </c>
      <c r="P163" s="31">
        <v>129695.09455599997</v>
      </c>
      <c r="Q163" s="36">
        <v>33090.916430999998</v>
      </c>
      <c r="R163" s="37">
        <v>0</v>
      </c>
      <c r="S163" s="37">
        <v>4124.3462617158693</v>
      </c>
      <c r="T163" s="37">
        <v>17242.570087394168</v>
      </c>
      <c r="U163" s="38">
        <v>21367.031570275503</v>
      </c>
      <c r="V163" s="39">
        <v>54457.948001275501</v>
      </c>
      <c r="W163" s="35">
        <v>184153.04255727548</v>
      </c>
      <c r="X163" s="35">
        <v>28926.567460305523</v>
      </c>
      <c r="Y163" s="34">
        <v>155226.47509696995</v>
      </c>
      <c r="Z163" s="144">
        <v>236254.69847490379</v>
      </c>
      <c r="AA163" s="35">
        <v>90340.850333270995</v>
      </c>
      <c r="AB163" s="35">
        <v>102104.02891774705</v>
      </c>
      <c r="AC163" s="35">
        <v>5956.42</v>
      </c>
      <c r="AD163" s="35">
        <v>1003.05987685</v>
      </c>
      <c r="AE163" s="35">
        <v>29231.65</v>
      </c>
      <c r="AF163" s="35">
        <v>464890.70760277187</v>
      </c>
      <c r="AG163" s="137">
        <v>47560</v>
      </c>
      <c r="AH163" s="35">
        <v>78833.8</v>
      </c>
      <c r="AI163" s="35">
        <v>0</v>
      </c>
      <c r="AJ163" s="35">
        <v>31273.800000000003</v>
      </c>
      <c r="AK163" s="35">
        <v>31273.800000000003</v>
      </c>
      <c r="AL163" s="35">
        <v>47560</v>
      </c>
      <c r="AM163" s="35">
        <v>47560</v>
      </c>
      <c r="AN163" s="35">
        <v>0</v>
      </c>
      <c r="AO163" s="35">
        <v>129695.09455599997</v>
      </c>
      <c r="AP163" s="35">
        <v>98421.294555999964</v>
      </c>
      <c r="AQ163" s="35">
        <v>31273.799999999988</v>
      </c>
      <c r="AR163" s="35">
        <v>-442330</v>
      </c>
      <c r="AS163" s="35">
        <v>0</v>
      </c>
    </row>
    <row r="164" spans="2:45" s="1" customFormat="1" ht="12.75" x14ac:dyDescent="0.2">
      <c r="B164" s="32" t="s">
        <v>745</v>
      </c>
      <c r="C164" s="33" t="s">
        <v>233</v>
      </c>
      <c r="D164" s="32" t="s">
        <v>234</v>
      </c>
      <c r="E164" s="32" t="s">
        <v>13</v>
      </c>
      <c r="F164" s="32" t="s">
        <v>11</v>
      </c>
      <c r="G164" s="32" t="s">
        <v>20</v>
      </c>
      <c r="H164" s="32" t="s">
        <v>42</v>
      </c>
      <c r="I164" s="32" t="s">
        <v>10</v>
      </c>
      <c r="J164" s="32" t="s">
        <v>17</v>
      </c>
      <c r="K164" s="32" t="s">
        <v>235</v>
      </c>
      <c r="L164" s="34">
        <v>680</v>
      </c>
      <c r="M164" s="150">
        <v>27222.563793000001</v>
      </c>
      <c r="N164" s="35">
        <v>-35485</v>
      </c>
      <c r="O164" s="35">
        <v>15961.594223678447</v>
      </c>
      <c r="P164" s="31">
        <v>1110.9001723000001</v>
      </c>
      <c r="Q164" s="36">
        <v>0</v>
      </c>
      <c r="R164" s="37">
        <v>0</v>
      </c>
      <c r="S164" s="37">
        <v>89.661710857177297</v>
      </c>
      <c r="T164" s="37">
        <v>13739.793879078446</v>
      </c>
      <c r="U164" s="38">
        <v>13829.530165319587</v>
      </c>
      <c r="V164" s="39">
        <v>13829.530165319587</v>
      </c>
      <c r="W164" s="35">
        <v>14940.430337619588</v>
      </c>
      <c r="X164" s="35">
        <v>14940.355762235624</v>
      </c>
      <c r="Y164" s="34">
        <v>7.4575383963747299E-2</v>
      </c>
      <c r="Z164" s="144">
        <v>0</v>
      </c>
      <c r="AA164" s="35">
        <v>1352.4027594608276</v>
      </c>
      <c r="AB164" s="35">
        <v>6004.2728494640669</v>
      </c>
      <c r="AC164" s="35">
        <v>6503.27</v>
      </c>
      <c r="AD164" s="35">
        <v>938</v>
      </c>
      <c r="AE164" s="35">
        <v>900.87</v>
      </c>
      <c r="AF164" s="35">
        <v>15698.815608924897</v>
      </c>
      <c r="AG164" s="137">
        <v>6594</v>
      </c>
      <c r="AH164" s="35">
        <v>9373.336379299999</v>
      </c>
      <c r="AI164" s="35">
        <v>0</v>
      </c>
      <c r="AJ164" s="35">
        <v>2722.2563793000004</v>
      </c>
      <c r="AK164" s="35">
        <v>2722.2563793000004</v>
      </c>
      <c r="AL164" s="35">
        <v>6594</v>
      </c>
      <c r="AM164" s="35">
        <v>6651.079999999999</v>
      </c>
      <c r="AN164" s="35">
        <v>57.079999999999018</v>
      </c>
      <c r="AO164" s="35">
        <v>1110.9001723000001</v>
      </c>
      <c r="AP164" s="35">
        <v>-1668.4362069999993</v>
      </c>
      <c r="AQ164" s="35">
        <v>2779.3363792999994</v>
      </c>
      <c r="AR164" s="35">
        <v>-41643</v>
      </c>
      <c r="AS164" s="35">
        <v>6158</v>
      </c>
    </row>
    <row r="165" spans="2:45" s="1" customFormat="1" ht="12.75" x14ac:dyDescent="0.2">
      <c r="B165" s="32" t="s">
        <v>745</v>
      </c>
      <c r="C165" s="33" t="s">
        <v>491</v>
      </c>
      <c r="D165" s="32" t="s">
        <v>492</v>
      </c>
      <c r="E165" s="32" t="s">
        <v>13</v>
      </c>
      <c r="F165" s="32" t="s">
        <v>11</v>
      </c>
      <c r="G165" s="32" t="s">
        <v>20</v>
      </c>
      <c r="H165" s="32" t="s">
        <v>42</v>
      </c>
      <c r="I165" s="32" t="s">
        <v>10</v>
      </c>
      <c r="J165" s="32" t="s">
        <v>14</v>
      </c>
      <c r="K165" s="32" t="s">
        <v>493</v>
      </c>
      <c r="L165" s="34">
        <v>9935</v>
      </c>
      <c r="M165" s="150">
        <v>409853.55618399999</v>
      </c>
      <c r="N165" s="35">
        <v>63976</v>
      </c>
      <c r="O165" s="35">
        <v>0</v>
      </c>
      <c r="P165" s="31">
        <v>232620.55618399999</v>
      </c>
      <c r="Q165" s="36">
        <v>20276.851025</v>
      </c>
      <c r="R165" s="37">
        <v>0</v>
      </c>
      <c r="S165" s="37">
        <v>11640.196939433041</v>
      </c>
      <c r="T165" s="37">
        <v>8229.8030605669592</v>
      </c>
      <c r="U165" s="38">
        <v>19870.107149039217</v>
      </c>
      <c r="V165" s="39">
        <v>40146.958174039217</v>
      </c>
      <c r="W165" s="35">
        <v>272767.51435803919</v>
      </c>
      <c r="X165" s="35">
        <v>21825.369261433079</v>
      </c>
      <c r="Y165" s="34">
        <v>250942.14509660611</v>
      </c>
      <c r="Z165" s="144">
        <v>0</v>
      </c>
      <c r="AA165" s="35">
        <v>12842.6597161728</v>
      </c>
      <c r="AB165" s="35">
        <v>129015.50342664623</v>
      </c>
      <c r="AC165" s="35">
        <v>41644.67</v>
      </c>
      <c r="AD165" s="35">
        <v>2716.5</v>
      </c>
      <c r="AE165" s="35">
        <v>3806.73</v>
      </c>
      <c r="AF165" s="35">
        <v>190026.06314281907</v>
      </c>
      <c r="AG165" s="137">
        <v>269189</v>
      </c>
      <c r="AH165" s="35">
        <v>269189</v>
      </c>
      <c r="AI165" s="35">
        <v>0</v>
      </c>
      <c r="AJ165" s="35">
        <v>0</v>
      </c>
      <c r="AK165" s="35">
        <v>0</v>
      </c>
      <c r="AL165" s="35">
        <v>269189</v>
      </c>
      <c r="AM165" s="35">
        <v>269189</v>
      </c>
      <c r="AN165" s="35">
        <v>0</v>
      </c>
      <c r="AO165" s="35">
        <v>232620.55618399999</v>
      </c>
      <c r="AP165" s="35">
        <v>232620.55618399999</v>
      </c>
      <c r="AQ165" s="35">
        <v>0</v>
      </c>
      <c r="AR165" s="35">
        <v>63976</v>
      </c>
      <c r="AS165" s="35">
        <v>0</v>
      </c>
    </row>
    <row r="166" spans="2:45" s="1" customFormat="1" ht="12.75" x14ac:dyDescent="0.2">
      <c r="B166" s="32" t="s">
        <v>745</v>
      </c>
      <c r="C166" s="33" t="s">
        <v>568</v>
      </c>
      <c r="D166" s="32" t="s">
        <v>569</v>
      </c>
      <c r="E166" s="32" t="s">
        <v>13</v>
      </c>
      <c r="F166" s="32" t="s">
        <v>11</v>
      </c>
      <c r="G166" s="32" t="s">
        <v>20</v>
      </c>
      <c r="H166" s="32" t="s">
        <v>42</v>
      </c>
      <c r="I166" s="32" t="s">
        <v>10</v>
      </c>
      <c r="J166" s="32" t="s">
        <v>15</v>
      </c>
      <c r="K166" s="32" t="s">
        <v>570</v>
      </c>
      <c r="L166" s="34">
        <v>21930</v>
      </c>
      <c r="M166" s="150">
        <v>1093589.5399150001</v>
      </c>
      <c r="N166" s="35">
        <v>-194225</v>
      </c>
      <c r="O166" s="35">
        <v>0</v>
      </c>
      <c r="P166" s="31">
        <v>1036008.4939065001</v>
      </c>
      <c r="Q166" s="36">
        <v>32360.373243999999</v>
      </c>
      <c r="R166" s="37">
        <v>0</v>
      </c>
      <c r="S166" s="37">
        <v>34642.343796584733</v>
      </c>
      <c r="T166" s="37">
        <v>9217.6562034152666</v>
      </c>
      <c r="U166" s="38">
        <v>43860.236515191747</v>
      </c>
      <c r="V166" s="39">
        <v>76220.60975919175</v>
      </c>
      <c r="W166" s="35">
        <v>1112229.1036656918</v>
      </c>
      <c r="X166" s="35">
        <v>64954.394618584774</v>
      </c>
      <c r="Y166" s="34">
        <v>1047274.709047107</v>
      </c>
      <c r="Z166" s="144">
        <v>8091.5685822284449</v>
      </c>
      <c r="AA166" s="35">
        <v>136099.2033889567</v>
      </c>
      <c r="AB166" s="35">
        <v>335425.20874721586</v>
      </c>
      <c r="AC166" s="35">
        <v>91924.27</v>
      </c>
      <c r="AD166" s="35">
        <v>10672.50457290564</v>
      </c>
      <c r="AE166" s="35">
        <v>19993.62</v>
      </c>
      <c r="AF166" s="35">
        <v>602206.37529130664</v>
      </c>
      <c r="AG166" s="137">
        <v>493229</v>
      </c>
      <c r="AH166" s="35">
        <v>602587.95399149996</v>
      </c>
      <c r="AI166" s="35">
        <v>0</v>
      </c>
      <c r="AJ166" s="35">
        <v>109358.95399150002</v>
      </c>
      <c r="AK166" s="35">
        <v>109358.95399150002</v>
      </c>
      <c r="AL166" s="35">
        <v>493229</v>
      </c>
      <c r="AM166" s="35">
        <v>493229</v>
      </c>
      <c r="AN166" s="35">
        <v>0</v>
      </c>
      <c r="AO166" s="35">
        <v>1036008.4939065001</v>
      </c>
      <c r="AP166" s="35">
        <v>926649.53991500009</v>
      </c>
      <c r="AQ166" s="35">
        <v>109358.95399149996</v>
      </c>
      <c r="AR166" s="35">
        <v>-313757</v>
      </c>
      <c r="AS166" s="35">
        <v>119532</v>
      </c>
    </row>
    <row r="167" spans="2:45" s="1" customFormat="1" ht="12.75" x14ac:dyDescent="0.2">
      <c r="B167" s="32" t="s">
        <v>745</v>
      </c>
      <c r="C167" s="33" t="s">
        <v>530</v>
      </c>
      <c r="D167" s="32" t="s">
        <v>531</v>
      </c>
      <c r="E167" s="32" t="s">
        <v>13</v>
      </c>
      <c r="F167" s="32" t="s">
        <v>11</v>
      </c>
      <c r="G167" s="32" t="s">
        <v>20</v>
      </c>
      <c r="H167" s="32" t="s">
        <v>42</v>
      </c>
      <c r="I167" s="32" t="s">
        <v>10</v>
      </c>
      <c r="J167" s="32" t="s">
        <v>12</v>
      </c>
      <c r="K167" s="32" t="s">
        <v>532</v>
      </c>
      <c r="L167" s="34">
        <v>1319</v>
      </c>
      <c r="M167" s="150">
        <v>70164.260353999998</v>
      </c>
      <c r="N167" s="35">
        <v>44851</v>
      </c>
      <c r="O167" s="35">
        <v>0</v>
      </c>
      <c r="P167" s="31">
        <v>129774.87035400001</v>
      </c>
      <c r="Q167" s="36">
        <v>878.51663299999996</v>
      </c>
      <c r="R167" s="37">
        <v>0</v>
      </c>
      <c r="S167" s="37">
        <v>1003.8332502860999</v>
      </c>
      <c r="T167" s="37">
        <v>1634.1667497139001</v>
      </c>
      <c r="U167" s="38">
        <v>2638.0142254235257</v>
      </c>
      <c r="V167" s="39">
        <v>3516.5308584235254</v>
      </c>
      <c r="W167" s="35">
        <v>133291.40121242355</v>
      </c>
      <c r="X167" s="35">
        <v>1882.187344286096</v>
      </c>
      <c r="Y167" s="34">
        <v>131409.21386813745</v>
      </c>
      <c r="Z167" s="144">
        <v>0</v>
      </c>
      <c r="AA167" s="35">
        <v>9268.1153056351686</v>
      </c>
      <c r="AB167" s="35">
        <v>14256.766450351704</v>
      </c>
      <c r="AC167" s="35">
        <v>5528.87</v>
      </c>
      <c r="AD167" s="35">
        <v>1741.0216176937499</v>
      </c>
      <c r="AE167" s="35">
        <v>554.66</v>
      </c>
      <c r="AF167" s="35">
        <v>31349.433373680622</v>
      </c>
      <c r="AG167" s="137">
        <v>0</v>
      </c>
      <c r="AH167" s="35">
        <v>14759.609999999999</v>
      </c>
      <c r="AI167" s="35">
        <v>0</v>
      </c>
      <c r="AJ167" s="35">
        <v>0</v>
      </c>
      <c r="AK167" s="35">
        <v>0</v>
      </c>
      <c r="AL167" s="35">
        <v>0</v>
      </c>
      <c r="AM167" s="35">
        <v>14759.609999999999</v>
      </c>
      <c r="AN167" s="35">
        <v>14759.609999999999</v>
      </c>
      <c r="AO167" s="35">
        <v>129774.87035400001</v>
      </c>
      <c r="AP167" s="35">
        <v>115015.26035400001</v>
      </c>
      <c r="AQ167" s="35">
        <v>14759.609999999986</v>
      </c>
      <c r="AR167" s="35">
        <v>44851</v>
      </c>
      <c r="AS167" s="35">
        <v>0</v>
      </c>
    </row>
    <row r="168" spans="2:45" s="1" customFormat="1" ht="12.75" x14ac:dyDescent="0.2">
      <c r="B168" s="32" t="s">
        <v>745</v>
      </c>
      <c r="C168" s="33" t="s">
        <v>550</v>
      </c>
      <c r="D168" s="32" t="s">
        <v>551</v>
      </c>
      <c r="E168" s="32" t="s">
        <v>13</v>
      </c>
      <c r="F168" s="32" t="s">
        <v>11</v>
      </c>
      <c r="G168" s="32" t="s">
        <v>20</v>
      </c>
      <c r="H168" s="32" t="s">
        <v>42</v>
      </c>
      <c r="I168" s="32" t="s">
        <v>10</v>
      </c>
      <c r="J168" s="32" t="s">
        <v>12</v>
      </c>
      <c r="K168" s="32" t="s">
        <v>552</v>
      </c>
      <c r="L168" s="34">
        <v>1890</v>
      </c>
      <c r="M168" s="150">
        <v>70013.366678999999</v>
      </c>
      <c r="N168" s="35">
        <v>-58396</v>
      </c>
      <c r="O168" s="35">
        <v>33316.899363056778</v>
      </c>
      <c r="P168" s="31">
        <v>29711.803346899993</v>
      </c>
      <c r="Q168" s="36">
        <v>1539.8583940000001</v>
      </c>
      <c r="R168" s="37">
        <v>0</v>
      </c>
      <c r="S168" s="37">
        <v>441.31932571445515</v>
      </c>
      <c r="T168" s="37">
        <v>3338.6806742855447</v>
      </c>
      <c r="U168" s="38">
        <v>3780.0203836622163</v>
      </c>
      <c r="V168" s="39">
        <v>5319.8787776622166</v>
      </c>
      <c r="W168" s="35">
        <v>35031.682124562212</v>
      </c>
      <c r="X168" s="35">
        <v>3278.8657678712407</v>
      </c>
      <c r="Y168" s="34">
        <v>31752.816356690972</v>
      </c>
      <c r="Z168" s="144">
        <v>0</v>
      </c>
      <c r="AA168" s="35">
        <v>12206.631894291168</v>
      </c>
      <c r="AB168" s="35">
        <v>9331.1866997180296</v>
      </c>
      <c r="AC168" s="35">
        <v>15557.76</v>
      </c>
      <c r="AD168" s="35">
        <v>3563.4553776460407</v>
      </c>
      <c r="AE168" s="35">
        <v>3382.79</v>
      </c>
      <c r="AF168" s="35">
        <v>44041.823971655234</v>
      </c>
      <c r="AG168" s="137">
        <v>0</v>
      </c>
      <c r="AH168" s="35">
        <v>28150.436667899998</v>
      </c>
      <c r="AI168" s="35">
        <v>0</v>
      </c>
      <c r="AJ168" s="35">
        <v>7001.3366679000001</v>
      </c>
      <c r="AK168" s="35">
        <v>7001.3366679000001</v>
      </c>
      <c r="AL168" s="35">
        <v>0</v>
      </c>
      <c r="AM168" s="35">
        <v>21149.1</v>
      </c>
      <c r="AN168" s="35">
        <v>21149.1</v>
      </c>
      <c r="AO168" s="35">
        <v>29711.803346899993</v>
      </c>
      <c r="AP168" s="35">
        <v>1561.3666789999952</v>
      </c>
      <c r="AQ168" s="35">
        <v>28150.436667899994</v>
      </c>
      <c r="AR168" s="35">
        <v>-58396</v>
      </c>
      <c r="AS168" s="35">
        <v>0</v>
      </c>
    </row>
    <row r="169" spans="2:45" s="1" customFormat="1" ht="12.75" x14ac:dyDescent="0.2">
      <c r="B169" s="32" t="s">
        <v>745</v>
      </c>
      <c r="C169" s="33" t="s">
        <v>518</v>
      </c>
      <c r="D169" s="32" t="s">
        <v>519</v>
      </c>
      <c r="E169" s="32" t="s">
        <v>13</v>
      </c>
      <c r="F169" s="32" t="s">
        <v>11</v>
      </c>
      <c r="G169" s="32" t="s">
        <v>20</v>
      </c>
      <c r="H169" s="32" t="s">
        <v>42</v>
      </c>
      <c r="I169" s="32" t="s">
        <v>10</v>
      </c>
      <c r="J169" s="32" t="s">
        <v>17</v>
      </c>
      <c r="K169" s="32" t="s">
        <v>520</v>
      </c>
      <c r="L169" s="34">
        <v>776</v>
      </c>
      <c r="M169" s="150">
        <v>159865.74122600001</v>
      </c>
      <c r="N169" s="35">
        <v>-231379</v>
      </c>
      <c r="O169" s="35">
        <v>147231.36660484649</v>
      </c>
      <c r="P169" s="31">
        <v>-26490.684651399984</v>
      </c>
      <c r="Q169" s="36">
        <v>7944.4416549999996</v>
      </c>
      <c r="R169" s="37">
        <v>26490.684651399984</v>
      </c>
      <c r="S169" s="37">
        <v>3033.7370251440225</v>
      </c>
      <c r="T169" s="37">
        <v>117775.08633368716</v>
      </c>
      <c r="U169" s="38">
        <v>147300.30232330417</v>
      </c>
      <c r="V169" s="39">
        <v>155244.74397830418</v>
      </c>
      <c r="W169" s="35">
        <v>155244.74397830418</v>
      </c>
      <c r="X169" s="35">
        <v>147629.70176899049</v>
      </c>
      <c r="Y169" s="34">
        <v>7615.0422093136876</v>
      </c>
      <c r="Z169" s="144">
        <v>37601.701345309448</v>
      </c>
      <c r="AA169" s="35">
        <v>99367.547013779506</v>
      </c>
      <c r="AB169" s="35">
        <v>61909.448887227387</v>
      </c>
      <c r="AC169" s="35">
        <v>3252.77</v>
      </c>
      <c r="AD169" s="35">
        <v>2068</v>
      </c>
      <c r="AE169" s="35">
        <v>18555.099999999999</v>
      </c>
      <c r="AF169" s="35">
        <v>222754.56724631635</v>
      </c>
      <c r="AG169" s="137">
        <v>29036</v>
      </c>
      <c r="AH169" s="35">
        <v>45022.574122600003</v>
      </c>
      <c r="AI169" s="35">
        <v>0</v>
      </c>
      <c r="AJ169" s="35">
        <v>15986.574122600003</v>
      </c>
      <c r="AK169" s="35">
        <v>15986.574122600003</v>
      </c>
      <c r="AL169" s="35">
        <v>29036</v>
      </c>
      <c r="AM169" s="35">
        <v>29036</v>
      </c>
      <c r="AN169" s="35">
        <v>0</v>
      </c>
      <c r="AO169" s="35">
        <v>-26490.684651399984</v>
      </c>
      <c r="AP169" s="35">
        <v>-42477.258773999987</v>
      </c>
      <c r="AQ169" s="35">
        <v>15986.574122600003</v>
      </c>
      <c r="AR169" s="35">
        <v>-231379</v>
      </c>
      <c r="AS169" s="35">
        <v>0</v>
      </c>
    </row>
    <row r="170" spans="2:45" s="1" customFormat="1" ht="12.75" x14ac:dyDescent="0.2">
      <c r="B170" s="32" t="s">
        <v>745</v>
      </c>
      <c r="C170" s="33" t="s">
        <v>392</v>
      </c>
      <c r="D170" s="32" t="s">
        <v>393</v>
      </c>
      <c r="E170" s="32" t="s">
        <v>13</v>
      </c>
      <c r="F170" s="32" t="s">
        <v>11</v>
      </c>
      <c r="G170" s="32" t="s">
        <v>20</v>
      </c>
      <c r="H170" s="32" t="s">
        <v>42</v>
      </c>
      <c r="I170" s="32" t="s">
        <v>10</v>
      </c>
      <c r="J170" s="32" t="s">
        <v>14</v>
      </c>
      <c r="K170" s="32" t="s">
        <v>394</v>
      </c>
      <c r="L170" s="34">
        <v>7203</v>
      </c>
      <c r="M170" s="150">
        <v>414474.39582100004</v>
      </c>
      <c r="N170" s="35">
        <v>-233295</v>
      </c>
      <c r="O170" s="35">
        <v>114700.06156365799</v>
      </c>
      <c r="P170" s="31">
        <v>309359.83540310006</v>
      </c>
      <c r="Q170" s="36">
        <v>31813.318358</v>
      </c>
      <c r="R170" s="37">
        <v>0</v>
      </c>
      <c r="S170" s="37">
        <v>8383.4026468603624</v>
      </c>
      <c r="T170" s="37">
        <v>6022.5973531396376</v>
      </c>
      <c r="U170" s="38">
        <v>14406.077684401558</v>
      </c>
      <c r="V170" s="39">
        <v>46219.39604240156</v>
      </c>
      <c r="W170" s="35">
        <v>355579.23144550162</v>
      </c>
      <c r="X170" s="35">
        <v>15718.879962860316</v>
      </c>
      <c r="Y170" s="34">
        <v>339860.3514826413</v>
      </c>
      <c r="Z170" s="144">
        <v>0</v>
      </c>
      <c r="AA170" s="35">
        <v>10037.009602515685</v>
      </c>
      <c r="AB170" s="35">
        <v>95146.791720724897</v>
      </c>
      <c r="AC170" s="35">
        <v>30192.91</v>
      </c>
      <c r="AD170" s="35">
        <v>1208.7650000000001</v>
      </c>
      <c r="AE170" s="35">
        <v>5274.35</v>
      </c>
      <c r="AF170" s="35">
        <v>141859.82632324059</v>
      </c>
      <c r="AG170" s="137">
        <v>194968</v>
      </c>
      <c r="AH170" s="35">
        <v>236415.43958210002</v>
      </c>
      <c r="AI170" s="35">
        <v>0</v>
      </c>
      <c r="AJ170" s="35">
        <v>41447.439582100007</v>
      </c>
      <c r="AK170" s="35">
        <v>41447.439582100007</v>
      </c>
      <c r="AL170" s="35">
        <v>194968</v>
      </c>
      <c r="AM170" s="35">
        <v>194968</v>
      </c>
      <c r="AN170" s="35">
        <v>0</v>
      </c>
      <c r="AO170" s="35">
        <v>309359.83540310006</v>
      </c>
      <c r="AP170" s="35">
        <v>267912.39582100004</v>
      </c>
      <c r="AQ170" s="35">
        <v>41447.439582100022</v>
      </c>
      <c r="AR170" s="35">
        <v>-233295</v>
      </c>
      <c r="AS170" s="35">
        <v>0</v>
      </c>
    </row>
    <row r="171" spans="2:45" s="1" customFormat="1" ht="12.75" x14ac:dyDescent="0.2">
      <c r="B171" s="32" t="s">
        <v>745</v>
      </c>
      <c r="C171" s="33" t="s">
        <v>221</v>
      </c>
      <c r="D171" s="32" t="s">
        <v>222</v>
      </c>
      <c r="E171" s="32" t="s">
        <v>13</v>
      </c>
      <c r="F171" s="32" t="s">
        <v>11</v>
      </c>
      <c r="G171" s="32" t="s">
        <v>20</v>
      </c>
      <c r="H171" s="32" t="s">
        <v>42</v>
      </c>
      <c r="I171" s="32" t="s">
        <v>10</v>
      </c>
      <c r="J171" s="32" t="s">
        <v>17</v>
      </c>
      <c r="K171" s="32" t="s">
        <v>223</v>
      </c>
      <c r="L171" s="34">
        <v>498</v>
      </c>
      <c r="M171" s="150">
        <v>20260.343648000002</v>
      </c>
      <c r="N171" s="35">
        <v>-14584.599999999999</v>
      </c>
      <c r="O171" s="35">
        <v>9626.3995798984943</v>
      </c>
      <c r="P171" s="31">
        <v>8731.7436480000033</v>
      </c>
      <c r="Q171" s="36">
        <v>403.83864399999999</v>
      </c>
      <c r="R171" s="37">
        <v>0</v>
      </c>
      <c r="S171" s="37">
        <v>374.11330171442938</v>
      </c>
      <c r="T171" s="37">
        <v>701.92851995684191</v>
      </c>
      <c r="U171" s="38">
        <v>1076.0476242302723</v>
      </c>
      <c r="V171" s="39">
        <v>1479.8862682302722</v>
      </c>
      <c r="W171" s="35">
        <v>10211.629916230275</v>
      </c>
      <c r="X171" s="35">
        <v>1519.6288676129207</v>
      </c>
      <c r="Y171" s="34">
        <v>8692.0010486173542</v>
      </c>
      <c r="Z171" s="144">
        <v>0</v>
      </c>
      <c r="AA171" s="35">
        <v>2736.8308663932194</v>
      </c>
      <c r="AB171" s="35">
        <v>4837.6768814977077</v>
      </c>
      <c r="AC171" s="35">
        <v>4045.21</v>
      </c>
      <c r="AD171" s="35">
        <v>311.5</v>
      </c>
      <c r="AE171" s="35">
        <v>0</v>
      </c>
      <c r="AF171" s="35">
        <v>11931.217747890927</v>
      </c>
      <c r="AG171" s="137">
        <v>6985</v>
      </c>
      <c r="AH171" s="35">
        <v>7980</v>
      </c>
      <c r="AI171" s="35">
        <v>0</v>
      </c>
      <c r="AJ171" s="35">
        <v>995</v>
      </c>
      <c r="AK171" s="35">
        <v>995</v>
      </c>
      <c r="AL171" s="35">
        <v>6985</v>
      </c>
      <c r="AM171" s="35">
        <v>6985</v>
      </c>
      <c r="AN171" s="35">
        <v>0</v>
      </c>
      <c r="AO171" s="35">
        <v>8731.7436480000033</v>
      </c>
      <c r="AP171" s="35">
        <v>7736.7436480000033</v>
      </c>
      <c r="AQ171" s="35">
        <v>995</v>
      </c>
      <c r="AR171" s="35">
        <v>-14584.599999999999</v>
      </c>
      <c r="AS171" s="35">
        <v>0</v>
      </c>
    </row>
    <row r="172" spans="2:45" s="1" customFormat="1" ht="12.75" x14ac:dyDescent="0.2">
      <c r="B172" s="32" t="s">
        <v>745</v>
      </c>
      <c r="C172" s="33" t="s">
        <v>192</v>
      </c>
      <c r="D172" s="32" t="s">
        <v>193</v>
      </c>
      <c r="E172" s="32" t="s">
        <v>13</v>
      </c>
      <c r="F172" s="32" t="s">
        <v>11</v>
      </c>
      <c r="G172" s="32" t="s">
        <v>20</v>
      </c>
      <c r="H172" s="32" t="s">
        <v>21</v>
      </c>
      <c r="I172" s="32" t="s">
        <v>10</v>
      </c>
      <c r="J172" s="32" t="s">
        <v>16</v>
      </c>
      <c r="K172" s="32" t="s">
        <v>194</v>
      </c>
      <c r="L172" s="34">
        <v>10538</v>
      </c>
      <c r="M172" s="150">
        <v>1653441.6002549999</v>
      </c>
      <c r="N172" s="35">
        <v>-215727</v>
      </c>
      <c r="O172" s="35">
        <v>24923.943555859965</v>
      </c>
      <c r="P172" s="31">
        <v>618218.60025499994</v>
      </c>
      <c r="Q172" s="36">
        <v>88612.594165999995</v>
      </c>
      <c r="R172" s="37">
        <v>0</v>
      </c>
      <c r="S172" s="37">
        <v>38090.807021728921</v>
      </c>
      <c r="T172" s="37">
        <v>-919.52007984904776</v>
      </c>
      <c r="U172" s="38">
        <v>37171.487388164838</v>
      </c>
      <c r="V172" s="39">
        <v>125784.08155416483</v>
      </c>
      <c r="W172" s="35">
        <v>744002.68180916482</v>
      </c>
      <c r="X172" s="35">
        <v>71420.26316572912</v>
      </c>
      <c r="Y172" s="34">
        <v>672582.4186434357</v>
      </c>
      <c r="Z172" s="144">
        <v>151556.46480055785</v>
      </c>
      <c r="AA172" s="35">
        <v>93589.538212746033</v>
      </c>
      <c r="AB172" s="35">
        <v>302344.30982154154</v>
      </c>
      <c r="AC172" s="35">
        <v>44172.27</v>
      </c>
      <c r="AD172" s="35">
        <v>15123.945</v>
      </c>
      <c r="AE172" s="35">
        <v>51866.78</v>
      </c>
      <c r="AF172" s="35">
        <v>658653.30783484539</v>
      </c>
      <c r="AG172" s="137">
        <v>322340</v>
      </c>
      <c r="AH172" s="35">
        <v>332359</v>
      </c>
      <c r="AI172" s="35">
        <v>89268</v>
      </c>
      <c r="AJ172" s="35">
        <v>99287</v>
      </c>
      <c r="AK172" s="35">
        <v>10019</v>
      </c>
      <c r="AL172" s="35">
        <v>233072</v>
      </c>
      <c r="AM172" s="35">
        <v>233072</v>
      </c>
      <c r="AN172" s="35">
        <v>0</v>
      </c>
      <c r="AO172" s="35">
        <v>618218.60025499994</v>
      </c>
      <c r="AP172" s="35">
        <v>608199.60025499994</v>
      </c>
      <c r="AQ172" s="35">
        <v>10019</v>
      </c>
      <c r="AR172" s="35">
        <v>-215727</v>
      </c>
      <c r="AS172" s="35">
        <v>0</v>
      </c>
    </row>
    <row r="173" spans="2:45" s="1" customFormat="1" ht="12.75" x14ac:dyDescent="0.2">
      <c r="B173" s="32" t="s">
        <v>745</v>
      </c>
      <c r="C173" s="33" t="s">
        <v>116</v>
      </c>
      <c r="D173" s="32" t="s">
        <v>117</v>
      </c>
      <c r="E173" s="32" t="s">
        <v>13</v>
      </c>
      <c r="F173" s="32" t="s">
        <v>11</v>
      </c>
      <c r="G173" s="32" t="s">
        <v>20</v>
      </c>
      <c r="H173" s="32" t="s">
        <v>21</v>
      </c>
      <c r="I173" s="32" t="s">
        <v>10</v>
      </c>
      <c r="J173" s="32" t="s">
        <v>15</v>
      </c>
      <c r="K173" s="32" t="s">
        <v>118</v>
      </c>
      <c r="L173" s="34">
        <v>23524</v>
      </c>
      <c r="M173" s="150">
        <v>1564367.5006849999</v>
      </c>
      <c r="N173" s="35">
        <v>-1233203</v>
      </c>
      <c r="O173" s="35">
        <v>815524.25139303925</v>
      </c>
      <c r="P173" s="31">
        <v>679211.20068499981</v>
      </c>
      <c r="Q173" s="36">
        <v>92027.072608999995</v>
      </c>
      <c r="R173" s="37">
        <v>0</v>
      </c>
      <c r="S173" s="37">
        <v>23249.909264008929</v>
      </c>
      <c r="T173" s="37">
        <v>54078.916787549759</v>
      </c>
      <c r="U173" s="38">
        <v>77329.2430475031</v>
      </c>
      <c r="V173" s="39">
        <v>169356.31565650308</v>
      </c>
      <c r="W173" s="35">
        <v>848567.51634150289</v>
      </c>
      <c r="X173" s="35">
        <v>108223.22857504839</v>
      </c>
      <c r="Y173" s="34">
        <v>740344.28776645451</v>
      </c>
      <c r="Z173" s="144">
        <v>26489.330443640232</v>
      </c>
      <c r="AA173" s="35">
        <v>228937.48372526473</v>
      </c>
      <c r="AB173" s="35">
        <v>311728.52902772045</v>
      </c>
      <c r="AC173" s="35">
        <v>140205.68</v>
      </c>
      <c r="AD173" s="35">
        <v>22979.329822281561</v>
      </c>
      <c r="AE173" s="35">
        <v>90775.14</v>
      </c>
      <c r="AF173" s="35">
        <v>821115.49301890691</v>
      </c>
      <c r="AG173" s="137">
        <v>615553</v>
      </c>
      <c r="AH173" s="35">
        <v>671608.7</v>
      </c>
      <c r="AI173" s="35">
        <v>0</v>
      </c>
      <c r="AJ173" s="35">
        <v>56055.700000000004</v>
      </c>
      <c r="AK173" s="35">
        <v>56055.700000000004</v>
      </c>
      <c r="AL173" s="35">
        <v>615553</v>
      </c>
      <c r="AM173" s="35">
        <v>615553</v>
      </c>
      <c r="AN173" s="35">
        <v>0</v>
      </c>
      <c r="AO173" s="35">
        <v>679211.20068499981</v>
      </c>
      <c r="AP173" s="35">
        <v>623155.50068499986</v>
      </c>
      <c r="AQ173" s="35">
        <v>56055.699999999953</v>
      </c>
      <c r="AR173" s="35">
        <v>-1233203</v>
      </c>
      <c r="AS173" s="35">
        <v>0</v>
      </c>
    </row>
    <row r="174" spans="2:45" s="1" customFormat="1" ht="12.75" x14ac:dyDescent="0.2">
      <c r="B174" s="32" t="s">
        <v>745</v>
      </c>
      <c r="C174" s="33" t="s">
        <v>245</v>
      </c>
      <c r="D174" s="32" t="s">
        <v>246</v>
      </c>
      <c r="E174" s="32" t="s">
        <v>13</v>
      </c>
      <c r="F174" s="32" t="s">
        <v>11</v>
      </c>
      <c r="G174" s="32" t="s">
        <v>20</v>
      </c>
      <c r="H174" s="32" t="s">
        <v>21</v>
      </c>
      <c r="I174" s="32" t="s">
        <v>10</v>
      </c>
      <c r="J174" s="32" t="s">
        <v>14</v>
      </c>
      <c r="K174" s="32" t="s">
        <v>247</v>
      </c>
      <c r="L174" s="34">
        <v>9800</v>
      </c>
      <c r="M174" s="150">
        <v>622121.97283099999</v>
      </c>
      <c r="N174" s="35">
        <v>-179760</v>
      </c>
      <c r="O174" s="35">
        <v>6396.1630906526134</v>
      </c>
      <c r="P174" s="31">
        <v>348450.5701141</v>
      </c>
      <c r="Q174" s="36">
        <v>28182.447939999998</v>
      </c>
      <c r="R174" s="37">
        <v>0</v>
      </c>
      <c r="S174" s="37">
        <v>16434.170645720598</v>
      </c>
      <c r="T174" s="37">
        <v>3165.8293542794017</v>
      </c>
      <c r="U174" s="38">
        <v>19600.105693063346</v>
      </c>
      <c r="V174" s="39">
        <v>47782.553633063348</v>
      </c>
      <c r="W174" s="35">
        <v>396233.12374716334</v>
      </c>
      <c r="X174" s="35">
        <v>30814.069960720604</v>
      </c>
      <c r="Y174" s="34">
        <v>365419.05378644273</v>
      </c>
      <c r="Z174" s="144">
        <v>13787.327743252648</v>
      </c>
      <c r="AA174" s="35">
        <v>100330.39466433044</v>
      </c>
      <c r="AB174" s="35">
        <v>95866.865901708268</v>
      </c>
      <c r="AC174" s="35">
        <v>41078.79</v>
      </c>
      <c r="AD174" s="35">
        <v>14611.67345805</v>
      </c>
      <c r="AE174" s="35">
        <v>1308.8399999999999</v>
      </c>
      <c r="AF174" s="35">
        <v>266983.89176734135</v>
      </c>
      <c r="AG174" s="137">
        <v>83883</v>
      </c>
      <c r="AH174" s="35">
        <v>169943.59728310001</v>
      </c>
      <c r="AI174" s="35">
        <v>0</v>
      </c>
      <c r="AJ174" s="35">
        <v>62212.197283100002</v>
      </c>
      <c r="AK174" s="35">
        <v>62212.197283100002</v>
      </c>
      <c r="AL174" s="35">
        <v>83883</v>
      </c>
      <c r="AM174" s="35">
        <v>107731.40000000001</v>
      </c>
      <c r="AN174" s="35">
        <v>23848.400000000009</v>
      </c>
      <c r="AO174" s="35">
        <v>348450.5701141</v>
      </c>
      <c r="AP174" s="35">
        <v>262389.97283099999</v>
      </c>
      <c r="AQ174" s="35">
        <v>86060.597283100011</v>
      </c>
      <c r="AR174" s="35">
        <v>-179760</v>
      </c>
      <c r="AS174" s="35">
        <v>0</v>
      </c>
    </row>
    <row r="175" spans="2:45" s="1" customFormat="1" ht="12.75" x14ac:dyDescent="0.2">
      <c r="B175" s="32" t="s">
        <v>745</v>
      </c>
      <c r="C175" s="33" t="s">
        <v>359</v>
      </c>
      <c r="D175" s="32" t="s">
        <v>360</v>
      </c>
      <c r="E175" s="32" t="s">
        <v>13</v>
      </c>
      <c r="F175" s="32" t="s">
        <v>11</v>
      </c>
      <c r="G175" s="32" t="s">
        <v>20</v>
      </c>
      <c r="H175" s="32" t="s">
        <v>21</v>
      </c>
      <c r="I175" s="32" t="s">
        <v>10</v>
      </c>
      <c r="J175" s="32" t="s">
        <v>14</v>
      </c>
      <c r="K175" s="32" t="s">
        <v>361</v>
      </c>
      <c r="L175" s="34">
        <v>5286</v>
      </c>
      <c r="M175" s="150">
        <v>335872.713238</v>
      </c>
      <c r="N175" s="35">
        <v>-80979</v>
      </c>
      <c r="O175" s="35">
        <v>22712.874425287435</v>
      </c>
      <c r="P175" s="31">
        <v>90104.713237999997</v>
      </c>
      <c r="Q175" s="36">
        <v>12518.550852</v>
      </c>
      <c r="R175" s="37">
        <v>0</v>
      </c>
      <c r="S175" s="37">
        <v>11584.897066290163</v>
      </c>
      <c r="T175" s="37">
        <v>-54.739333222209098</v>
      </c>
      <c r="U175" s="38">
        <v>11530.219909480793</v>
      </c>
      <c r="V175" s="39">
        <v>24048.770761480795</v>
      </c>
      <c r="W175" s="35">
        <v>114153.48399948078</v>
      </c>
      <c r="X175" s="35">
        <v>21721.681999290158</v>
      </c>
      <c r="Y175" s="34">
        <v>92431.802000190626</v>
      </c>
      <c r="Z175" s="144">
        <v>13787.327743252648</v>
      </c>
      <c r="AA175" s="35">
        <v>98429.512158612415</v>
      </c>
      <c r="AB175" s="35">
        <v>78059.098433353152</v>
      </c>
      <c r="AC175" s="35">
        <v>22157.39</v>
      </c>
      <c r="AD175" s="35">
        <v>4862.318844424999</v>
      </c>
      <c r="AE175" s="35">
        <v>18714.330000000002</v>
      </c>
      <c r="AF175" s="35">
        <v>236009.97717964323</v>
      </c>
      <c r="AG175" s="137">
        <v>108927</v>
      </c>
      <c r="AH175" s="35">
        <v>108927</v>
      </c>
      <c r="AI175" s="35">
        <v>31783</v>
      </c>
      <c r="AJ175" s="35">
        <v>31783</v>
      </c>
      <c r="AK175" s="35">
        <v>0</v>
      </c>
      <c r="AL175" s="35">
        <v>77144</v>
      </c>
      <c r="AM175" s="35">
        <v>77144</v>
      </c>
      <c r="AN175" s="35">
        <v>0</v>
      </c>
      <c r="AO175" s="35">
        <v>90104.713237999997</v>
      </c>
      <c r="AP175" s="35">
        <v>90104.713237999997</v>
      </c>
      <c r="AQ175" s="35">
        <v>0</v>
      </c>
      <c r="AR175" s="35">
        <v>-80979</v>
      </c>
      <c r="AS175" s="35">
        <v>0</v>
      </c>
    </row>
    <row r="176" spans="2:45" s="1" customFormat="1" ht="12.75" x14ac:dyDescent="0.2">
      <c r="B176" s="32" t="s">
        <v>745</v>
      </c>
      <c r="C176" s="33" t="s">
        <v>609</v>
      </c>
      <c r="D176" s="32" t="s">
        <v>610</v>
      </c>
      <c r="E176" s="32" t="s">
        <v>13</v>
      </c>
      <c r="F176" s="32" t="s">
        <v>11</v>
      </c>
      <c r="G176" s="32" t="s">
        <v>20</v>
      </c>
      <c r="H176" s="32" t="s">
        <v>21</v>
      </c>
      <c r="I176" s="32" t="s">
        <v>10</v>
      </c>
      <c r="J176" s="32" t="s">
        <v>12</v>
      </c>
      <c r="K176" s="32" t="s">
        <v>611</v>
      </c>
      <c r="L176" s="34">
        <v>1994</v>
      </c>
      <c r="M176" s="150">
        <v>64044.042705999993</v>
      </c>
      <c r="N176" s="35">
        <v>-32976</v>
      </c>
      <c r="O176" s="35">
        <v>11843.239627807861</v>
      </c>
      <c r="P176" s="31">
        <v>38211.042705999993</v>
      </c>
      <c r="Q176" s="36">
        <v>2275.6252589999999</v>
      </c>
      <c r="R176" s="37">
        <v>0</v>
      </c>
      <c r="S176" s="37">
        <v>1868.0215851435744</v>
      </c>
      <c r="T176" s="37">
        <v>2119.9784148564258</v>
      </c>
      <c r="U176" s="38">
        <v>3988.0215053028887</v>
      </c>
      <c r="V176" s="39">
        <v>6263.6467643028882</v>
      </c>
      <c r="W176" s="35">
        <v>44474.689470302881</v>
      </c>
      <c r="X176" s="35">
        <v>3502.5404721435698</v>
      </c>
      <c r="Y176" s="34">
        <v>40972.148998159311</v>
      </c>
      <c r="Z176" s="144">
        <v>0</v>
      </c>
      <c r="AA176" s="35">
        <v>6180.4678939945625</v>
      </c>
      <c r="AB176" s="35">
        <v>14214.078262005036</v>
      </c>
      <c r="AC176" s="35">
        <v>8358.2800000000007</v>
      </c>
      <c r="AD176" s="35">
        <v>2051.1842090499999</v>
      </c>
      <c r="AE176" s="35">
        <v>431.73</v>
      </c>
      <c r="AF176" s="35">
        <v>31235.740365049594</v>
      </c>
      <c r="AG176" s="137">
        <v>44342</v>
      </c>
      <c r="AH176" s="35">
        <v>50742</v>
      </c>
      <c r="AI176" s="35">
        <v>0</v>
      </c>
      <c r="AJ176" s="35">
        <v>6400</v>
      </c>
      <c r="AK176" s="35">
        <v>6400</v>
      </c>
      <c r="AL176" s="35">
        <v>44342</v>
      </c>
      <c r="AM176" s="35">
        <v>44342</v>
      </c>
      <c r="AN176" s="35">
        <v>0</v>
      </c>
      <c r="AO176" s="35">
        <v>38211.042705999993</v>
      </c>
      <c r="AP176" s="35">
        <v>31811.042705999993</v>
      </c>
      <c r="AQ176" s="35">
        <v>6400</v>
      </c>
      <c r="AR176" s="35">
        <v>-32976</v>
      </c>
      <c r="AS176" s="35">
        <v>0</v>
      </c>
    </row>
    <row r="177" spans="2:45" s="1" customFormat="1" ht="12.75" x14ac:dyDescent="0.2">
      <c r="B177" s="32" t="s">
        <v>745</v>
      </c>
      <c r="C177" s="33" t="s">
        <v>296</v>
      </c>
      <c r="D177" s="32" t="s">
        <v>297</v>
      </c>
      <c r="E177" s="32" t="s">
        <v>13</v>
      </c>
      <c r="F177" s="32" t="s">
        <v>11</v>
      </c>
      <c r="G177" s="32" t="s">
        <v>20</v>
      </c>
      <c r="H177" s="32" t="s">
        <v>21</v>
      </c>
      <c r="I177" s="32" t="s">
        <v>10</v>
      </c>
      <c r="J177" s="32" t="s">
        <v>14</v>
      </c>
      <c r="K177" s="32" t="s">
        <v>298</v>
      </c>
      <c r="L177" s="34">
        <v>7327</v>
      </c>
      <c r="M177" s="150">
        <v>2391212.5107460003</v>
      </c>
      <c r="N177" s="35">
        <v>-432574</v>
      </c>
      <c r="O177" s="35">
        <v>249962.56090936222</v>
      </c>
      <c r="P177" s="31">
        <v>1868807.5107460003</v>
      </c>
      <c r="Q177" s="36">
        <v>12956.079618</v>
      </c>
      <c r="R177" s="37">
        <v>0</v>
      </c>
      <c r="S177" s="37">
        <v>0</v>
      </c>
      <c r="T177" s="37">
        <v>14654</v>
      </c>
      <c r="U177" s="38">
        <v>14654.07902174236</v>
      </c>
      <c r="V177" s="39">
        <v>27610.15863974236</v>
      </c>
      <c r="W177" s="35">
        <v>1896417.6693857426</v>
      </c>
      <c r="X177" s="35">
        <v>0</v>
      </c>
      <c r="Y177" s="34">
        <v>1896417.6693857426</v>
      </c>
      <c r="Z177" s="144">
        <v>0</v>
      </c>
      <c r="AA177" s="35">
        <v>59007.839695287294</v>
      </c>
      <c r="AB177" s="35">
        <v>113181.04573015547</v>
      </c>
      <c r="AC177" s="35">
        <v>34079.67</v>
      </c>
      <c r="AD177" s="35">
        <v>3573</v>
      </c>
      <c r="AE177" s="35">
        <v>21045.86</v>
      </c>
      <c r="AF177" s="35">
        <v>230887.41542544274</v>
      </c>
      <c r="AG177" s="137">
        <v>263143</v>
      </c>
      <c r="AH177" s="35">
        <v>263143</v>
      </c>
      <c r="AI177" s="35">
        <v>89619</v>
      </c>
      <c r="AJ177" s="35">
        <v>89619</v>
      </c>
      <c r="AK177" s="35">
        <v>0</v>
      </c>
      <c r="AL177" s="35">
        <v>173524</v>
      </c>
      <c r="AM177" s="35">
        <v>173524</v>
      </c>
      <c r="AN177" s="35">
        <v>0</v>
      </c>
      <c r="AO177" s="35">
        <v>1868807.5107460003</v>
      </c>
      <c r="AP177" s="35">
        <v>1868807.5107460003</v>
      </c>
      <c r="AQ177" s="35">
        <v>0</v>
      </c>
      <c r="AR177" s="35">
        <v>-495574</v>
      </c>
      <c r="AS177" s="35">
        <v>63000</v>
      </c>
    </row>
    <row r="178" spans="2:45" s="1" customFormat="1" ht="12.75" x14ac:dyDescent="0.2">
      <c r="B178" s="32" t="s">
        <v>745</v>
      </c>
      <c r="C178" s="33" t="s">
        <v>669</v>
      </c>
      <c r="D178" s="32" t="s">
        <v>670</v>
      </c>
      <c r="E178" s="32" t="s">
        <v>13</v>
      </c>
      <c r="F178" s="32" t="s">
        <v>11</v>
      </c>
      <c r="G178" s="32" t="s">
        <v>20</v>
      </c>
      <c r="H178" s="32" t="s">
        <v>21</v>
      </c>
      <c r="I178" s="32" t="s">
        <v>10</v>
      </c>
      <c r="J178" s="32" t="s">
        <v>17</v>
      </c>
      <c r="K178" s="32" t="s">
        <v>671</v>
      </c>
      <c r="L178" s="34">
        <v>590</v>
      </c>
      <c r="M178" s="150">
        <v>20109.993376000002</v>
      </c>
      <c r="N178" s="35">
        <v>-23710</v>
      </c>
      <c r="O178" s="35">
        <v>16909.717149996057</v>
      </c>
      <c r="P178" s="31">
        <v>-4200.8066239999971</v>
      </c>
      <c r="Q178" s="36">
        <v>832.59984899999995</v>
      </c>
      <c r="R178" s="37">
        <v>4200.8066239999971</v>
      </c>
      <c r="S178" s="37">
        <v>505.10222742876539</v>
      </c>
      <c r="T178" s="37">
        <v>13676.938159863686</v>
      </c>
      <c r="U178" s="38">
        <v>18382.946140854368</v>
      </c>
      <c r="V178" s="39">
        <v>19215.545989854367</v>
      </c>
      <c r="W178" s="35">
        <v>19215.545989854367</v>
      </c>
      <c r="X178" s="35">
        <v>17466.148426424821</v>
      </c>
      <c r="Y178" s="34">
        <v>1749.3975634295457</v>
      </c>
      <c r="Z178" s="144">
        <v>0</v>
      </c>
      <c r="AA178" s="35">
        <v>823.3741437106396</v>
      </c>
      <c r="AB178" s="35">
        <v>3783.2714788846561</v>
      </c>
      <c r="AC178" s="35">
        <v>4749.79</v>
      </c>
      <c r="AD178" s="35">
        <v>0</v>
      </c>
      <c r="AE178" s="35">
        <v>1089.1099999999999</v>
      </c>
      <c r="AF178" s="35">
        <v>10445.545622595295</v>
      </c>
      <c r="AG178" s="137">
        <v>12385</v>
      </c>
      <c r="AH178" s="35">
        <v>13507.2</v>
      </c>
      <c r="AI178" s="35">
        <v>0</v>
      </c>
      <c r="AJ178" s="35">
        <v>1122.2</v>
      </c>
      <c r="AK178" s="35">
        <v>1122.2</v>
      </c>
      <c r="AL178" s="35">
        <v>12385</v>
      </c>
      <c r="AM178" s="35">
        <v>12385</v>
      </c>
      <c r="AN178" s="35">
        <v>0</v>
      </c>
      <c r="AO178" s="35">
        <v>-4200.8066239999971</v>
      </c>
      <c r="AP178" s="35">
        <v>-5323.0066239999969</v>
      </c>
      <c r="AQ178" s="35">
        <v>1122.1999999999998</v>
      </c>
      <c r="AR178" s="35">
        <v>-23710</v>
      </c>
      <c r="AS178" s="35">
        <v>0</v>
      </c>
    </row>
    <row r="179" spans="2:45" s="1" customFormat="1" ht="12.75" x14ac:dyDescent="0.2">
      <c r="B179" s="32" t="s">
        <v>745</v>
      </c>
      <c r="C179" s="33" t="s">
        <v>479</v>
      </c>
      <c r="D179" s="32" t="s">
        <v>480</v>
      </c>
      <c r="E179" s="32" t="s">
        <v>13</v>
      </c>
      <c r="F179" s="32" t="s">
        <v>11</v>
      </c>
      <c r="G179" s="32" t="s">
        <v>20</v>
      </c>
      <c r="H179" s="32" t="s">
        <v>21</v>
      </c>
      <c r="I179" s="32" t="s">
        <v>10</v>
      </c>
      <c r="J179" s="32" t="s">
        <v>17</v>
      </c>
      <c r="K179" s="32" t="s">
        <v>481</v>
      </c>
      <c r="L179" s="34">
        <v>539</v>
      </c>
      <c r="M179" s="150">
        <v>30823.119692914697</v>
      </c>
      <c r="N179" s="35">
        <v>0</v>
      </c>
      <c r="O179" s="35">
        <v>0</v>
      </c>
      <c r="P179" s="31">
        <v>0</v>
      </c>
      <c r="Q179" s="36">
        <v>2043.913691</v>
      </c>
      <c r="R179" s="37">
        <v>0</v>
      </c>
      <c r="S179" s="37">
        <v>408.76617371444269</v>
      </c>
      <c r="T179" s="37">
        <v>669.23382628555737</v>
      </c>
      <c r="U179" s="38">
        <v>1078.005813118484</v>
      </c>
      <c r="V179" s="39">
        <v>3121.9195041184839</v>
      </c>
      <c r="W179" s="35">
        <v>3121.9195041184839</v>
      </c>
      <c r="X179" s="35">
        <v>766.43657571444328</v>
      </c>
      <c r="Y179" s="34">
        <v>2355.4829284040406</v>
      </c>
      <c r="Z179" s="144">
        <v>0</v>
      </c>
      <c r="AA179" s="35">
        <v>1984.5895625354267</v>
      </c>
      <c r="AB179" s="35">
        <v>3059.320164844662</v>
      </c>
      <c r="AC179" s="35">
        <v>3840.5699999999997</v>
      </c>
      <c r="AD179" s="35">
        <v>485.53307875000002</v>
      </c>
      <c r="AE179" s="35">
        <v>492.55</v>
      </c>
      <c r="AF179" s="35">
        <v>9862.5628061300886</v>
      </c>
      <c r="AG179" s="137">
        <v>0</v>
      </c>
      <c r="AH179" s="35">
        <v>0</v>
      </c>
      <c r="AI179" s="35">
        <v>0</v>
      </c>
      <c r="AJ179" s="35">
        <v>0</v>
      </c>
      <c r="AK179" s="35">
        <v>0</v>
      </c>
      <c r="AL179" s="35">
        <v>0</v>
      </c>
      <c r="AM179" s="35">
        <v>0</v>
      </c>
      <c r="AN179" s="35">
        <v>0</v>
      </c>
      <c r="AO179" s="35">
        <v>0</v>
      </c>
      <c r="AP179" s="35">
        <v>0</v>
      </c>
      <c r="AQ179" s="35">
        <v>0</v>
      </c>
      <c r="AR179" s="35">
        <v>0</v>
      </c>
      <c r="AS179" s="35">
        <v>0</v>
      </c>
    </row>
    <row r="180" spans="2:45" s="1" customFormat="1" ht="12.75" x14ac:dyDescent="0.2">
      <c r="B180" s="32" t="s">
        <v>745</v>
      </c>
      <c r="C180" s="33" t="s">
        <v>254</v>
      </c>
      <c r="D180" s="32" t="s">
        <v>255</v>
      </c>
      <c r="E180" s="32" t="s">
        <v>13</v>
      </c>
      <c r="F180" s="32" t="s">
        <v>11</v>
      </c>
      <c r="G180" s="32" t="s">
        <v>20</v>
      </c>
      <c r="H180" s="32" t="s">
        <v>21</v>
      </c>
      <c r="I180" s="32" t="s">
        <v>10</v>
      </c>
      <c r="J180" s="32" t="s">
        <v>17</v>
      </c>
      <c r="K180" s="32" t="s">
        <v>256</v>
      </c>
      <c r="L180" s="34">
        <v>754</v>
      </c>
      <c r="M180" s="150">
        <v>60928.195575000005</v>
      </c>
      <c r="N180" s="35">
        <v>-18137.32</v>
      </c>
      <c r="O180" s="35">
        <v>14166.887678189032</v>
      </c>
      <c r="P180" s="31">
        <v>28963.449575000006</v>
      </c>
      <c r="Q180" s="36">
        <v>1365.4855849999999</v>
      </c>
      <c r="R180" s="37">
        <v>0</v>
      </c>
      <c r="S180" s="37">
        <v>372.88113485728599</v>
      </c>
      <c r="T180" s="37">
        <v>1135.118865142714</v>
      </c>
      <c r="U180" s="38">
        <v>1508.0081318948737</v>
      </c>
      <c r="V180" s="39">
        <v>2873.4937168948736</v>
      </c>
      <c r="W180" s="35">
        <v>31836.943291894881</v>
      </c>
      <c r="X180" s="35">
        <v>699.15212785728727</v>
      </c>
      <c r="Y180" s="34">
        <v>31137.791164037593</v>
      </c>
      <c r="Z180" s="144">
        <v>0</v>
      </c>
      <c r="AA180" s="35">
        <v>2763.7393524899553</v>
      </c>
      <c r="AB180" s="35">
        <v>4894.8963738618831</v>
      </c>
      <c r="AC180" s="35">
        <v>8036.54</v>
      </c>
      <c r="AD180" s="35">
        <v>351</v>
      </c>
      <c r="AE180" s="35">
        <v>1289.8399999999999</v>
      </c>
      <c r="AF180" s="35">
        <v>17336.015726351838</v>
      </c>
      <c r="AG180" s="137">
        <v>5513</v>
      </c>
      <c r="AH180" s="35">
        <v>11133.573999999999</v>
      </c>
      <c r="AI180" s="35">
        <v>0</v>
      </c>
      <c r="AJ180" s="35">
        <v>3758.7000000000003</v>
      </c>
      <c r="AK180" s="35">
        <v>3758.7000000000003</v>
      </c>
      <c r="AL180" s="35">
        <v>5513</v>
      </c>
      <c r="AM180" s="35">
        <v>7374.8739999999989</v>
      </c>
      <c r="AN180" s="35">
        <v>1861.8739999999989</v>
      </c>
      <c r="AO180" s="35">
        <v>28963.449575000006</v>
      </c>
      <c r="AP180" s="35">
        <v>23342.875575000005</v>
      </c>
      <c r="AQ180" s="35">
        <v>5620.5740000000005</v>
      </c>
      <c r="AR180" s="35">
        <v>-18137.32</v>
      </c>
      <c r="AS180" s="35">
        <v>0</v>
      </c>
    </row>
    <row r="181" spans="2:45" s="1" customFormat="1" ht="12.75" x14ac:dyDescent="0.2">
      <c r="B181" s="32" t="s">
        <v>745</v>
      </c>
      <c r="C181" s="33" t="s">
        <v>693</v>
      </c>
      <c r="D181" s="32" t="s">
        <v>694</v>
      </c>
      <c r="E181" s="32" t="s">
        <v>13</v>
      </c>
      <c r="F181" s="32" t="s">
        <v>11</v>
      </c>
      <c r="G181" s="32" t="s">
        <v>20</v>
      </c>
      <c r="H181" s="32" t="s">
        <v>21</v>
      </c>
      <c r="I181" s="32" t="s">
        <v>10</v>
      </c>
      <c r="J181" s="32" t="s">
        <v>12</v>
      </c>
      <c r="K181" s="32" t="s">
        <v>695</v>
      </c>
      <c r="L181" s="34">
        <v>1066</v>
      </c>
      <c r="M181" s="150">
        <v>173210.39087599999</v>
      </c>
      <c r="N181" s="35">
        <v>-143992</v>
      </c>
      <c r="O181" s="35">
        <v>99166.955711997347</v>
      </c>
      <c r="P181" s="31">
        <v>67585.39087599999</v>
      </c>
      <c r="Q181" s="36">
        <v>15721.899063000001</v>
      </c>
      <c r="R181" s="37">
        <v>0</v>
      </c>
      <c r="S181" s="37">
        <v>1570.9961428577462</v>
      </c>
      <c r="T181" s="37">
        <v>14108.167918514757</v>
      </c>
      <c r="U181" s="38">
        <v>15679.248611315377</v>
      </c>
      <c r="V181" s="39">
        <v>31401.147674315376</v>
      </c>
      <c r="W181" s="35">
        <v>98986.538550315367</v>
      </c>
      <c r="X181" s="35">
        <v>20179.905165855103</v>
      </c>
      <c r="Y181" s="34">
        <v>78806.633384460263</v>
      </c>
      <c r="Z181" s="144">
        <v>0</v>
      </c>
      <c r="AA181" s="35">
        <v>18872.235989873894</v>
      </c>
      <c r="AB181" s="35">
        <v>24791.580505693608</v>
      </c>
      <c r="AC181" s="35">
        <v>4468.37</v>
      </c>
      <c r="AD181" s="35">
        <v>537</v>
      </c>
      <c r="AE181" s="35">
        <v>773.61</v>
      </c>
      <c r="AF181" s="35">
        <v>49442.796495567505</v>
      </c>
      <c r="AG181" s="137">
        <v>117556</v>
      </c>
      <c r="AH181" s="35">
        <v>133478</v>
      </c>
      <c r="AI181" s="35">
        <v>0</v>
      </c>
      <c r="AJ181" s="35">
        <v>15922</v>
      </c>
      <c r="AK181" s="35">
        <v>15922</v>
      </c>
      <c r="AL181" s="35">
        <v>117556</v>
      </c>
      <c r="AM181" s="35">
        <v>117556</v>
      </c>
      <c r="AN181" s="35">
        <v>0</v>
      </c>
      <c r="AO181" s="35">
        <v>67585.39087599999</v>
      </c>
      <c r="AP181" s="35">
        <v>51663.39087599999</v>
      </c>
      <c r="AQ181" s="35">
        <v>15922</v>
      </c>
      <c r="AR181" s="35">
        <v>-143992</v>
      </c>
      <c r="AS181" s="35">
        <v>0</v>
      </c>
    </row>
    <row r="182" spans="2:45" s="1" customFormat="1" ht="12.75" x14ac:dyDescent="0.2">
      <c r="B182" s="32" t="s">
        <v>745</v>
      </c>
      <c r="C182" s="33" t="s">
        <v>446</v>
      </c>
      <c r="D182" s="32" t="s">
        <v>447</v>
      </c>
      <c r="E182" s="32" t="s">
        <v>13</v>
      </c>
      <c r="F182" s="32" t="s">
        <v>11</v>
      </c>
      <c r="G182" s="32" t="s">
        <v>20</v>
      </c>
      <c r="H182" s="32" t="s">
        <v>21</v>
      </c>
      <c r="I182" s="32" t="s">
        <v>10</v>
      </c>
      <c r="J182" s="32" t="s">
        <v>12</v>
      </c>
      <c r="K182" s="32" t="s">
        <v>448</v>
      </c>
      <c r="L182" s="34">
        <v>2514</v>
      </c>
      <c r="M182" s="150">
        <v>102607.568491</v>
      </c>
      <c r="N182" s="35">
        <v>-96654.5</v>
      </c>
      <c r="O182" s="35">
        <v>26253.367800275719</v>
      </c>
      <c r="P182" s="31">
        <v>22792.825340099997</v>
      </c>
      <c r="Q182" s="36">
        <v>2848.7126389999999</v>
      </c>
      <c r="R182" s="37">
        <v>0</v>
      </c>
      <c r="S182" s="37">
        <v>850.17070742889791</v>
      </c>
      <c r="T182" s="37">
        <v>4177.8292925711021</v>
      </c>
      <c r="U182" s="38">
        <v>5028.0271135062503</v>
      </c>
      <c r="V182" s="39">
        <v>7876.7397525062497</v>
      </c>
      <c r="W182" s="35">
        <v>30669.565092606244</v>
      </c>
      <c r="X182" s="35">
        <v>2949.7992666046193</v>
      </c>
      <c r="Y182" s="34">
        <v>27719.765826001625</v>
      </c>
      <c r="Z182" s="144">
        <v>0</v>
      </c>
      <c r="AA182" s="35">
        <v>2633.9488940932115</v>
      </c>
      <c r="AB182" s="35">
        <v>12449.728483013479</v>
      </c>
      <c r="AC182" s="35">
        <v>10537.97</v>
      </c>
      <c r="AD182" s="35">
        <v>407</v>
      </c>
      <c r="AE182" s="35">
        <v>3773.04</v>
      </c>
      <c r="AF182" s="35">
        <v>29801.687377106689</v>
      </c>
      <c r="AG182" s="137">
        <v>61076</v>
      </c>
      <c r="AH182" s="35">
        <v>71058.756849099998</v>
      </c>
      <c r="AI182" s="35">
        <v>278</v>
      </c>
      <c r="AJ182" s="35">
        <v>10260.7568491</v>
      </c>
      <c r="AK182" s="35">
        <v>9982.7568491000002</v>
      </c>
      <c r="AL182" s="35">
        <v>60798</v>
      </c>
      <c r="AM182" s="35">
        <v>60798</v>
      </c>
      <c r="AN182" s="35">
        <v>0</v>
      </c>
      <c r="AO182" s="35">
        <v>22792.825340099997</v>
      </c>
      <c r="AP182" s="35">
        <v>12810.068490999996</v>
      </c>
      <c r="AQ182" s="35">
        <v>9982.7568490999984</v>
      </c>
      <c r="AR182" s="35">
        <v>-98706</v>
      </c>
      <c r="AS182" s="35">
        <v>2051.5</v>
      </c>
    </row>
    <row r="183" spans="2:45" s="1" customFormat="1" ht="12.75" x14ac:dyDescent="0.2">
      <c r="B183" s="32" t="s">
        <v>745</v>
      </c>
      <c r="C183" s="33" t="s">
        <v>236</v>
      </c>
      <c r="D183" s="32" t="s">
        <v>237</v>
      </c>
      <c r="E183" s="32" t="s">
        <v>13</v>
      </c>
      <c r="F183" s="32" t="s">
        <v>11</v>
      </c>
      <c r="G183" s="32" t="s">
        <v>20</v>
      </c>
      <c r="H183" s="32" t="s">
        <v>21</v>
      </c>
      <c r="I183" s="32" t="s">
        <v>10</v>
      </c>
      <c r="J183" s="32" t="s">
        <v>12</v>
      </c>
      <c r="K183" s="32" t="s">
        <v>238</v>
      </c>
      <c r="L183" s="34">
        <v>4629</v>
      </c>
      <c r="M183" s="150">
        <v>750119.35308600008</v>
      </c>
      <c r="N183" s="35">
        <v>-531791.76</v>
      </c>
      <c r="O183" s="35">
        <v>416347.46785024909</v>
      </c>
      <c r="P183" s="31">
        <v>290268.09308600007</v>
      </c>
      <c r="Q183" s="36">
        <v>36728.462310000003</v>
      </c>
      <c r="R183" s="37">
        <v>0</v>
      </c>
      <c r="S183" s="37">
        <v>5359.2339988592021</v>
      </c>
      <c r="T183" s="37">
        <v>77027.591947509543</v>
      </c>
      <c r="U183" s="38">
        <v>82387.270217593919</v>
      </c>
      <c r="V183" s="39">
        <v>119115.73252759392</v>
      </c>
      <c r="W183" s="35">
        <v>409383.82561359397</v>
      </c>
      <c r="X183" s="35">
        <v>104088.80595110817</v>
      </c>
      <c r="Y183" s="34">
        <v>305295.01966248581</v>
      </c>
      <c r="Z183" s="144">
        <v>15238.779491364074</v>
      </c>
      <c r="AA183" s="35">
        <v>131585.98549164037</v>
      </c>
      <c r="AB183" s="35">
        <v>104387.20742623844</v>
      </c>
      <c r="AC183" s="35">
        <v>34198.33</v>
      </c>
      <c r="AD183" s="35">
        <v>6742.375</v>
      </c>
      <c r="AE183" s="35">
        <v>7968.29</v>
      </c>
      <c r="AF183" s="35">
        <v>300120.96740924288</v>
      </c>
      <c r="AG183" s="137">
        <v>129902</v>
      </c>
      <c r="AH183" s="35">
        <v>157890.5</v>
      </c>
      <c r="AI183" s="35">
        <v>27769</v>
      </c>
      <c r="AJ183" s="35">
        <v>55757.5</v>
      </c>
      <c r="AK183" s="35">
        <v>27988.5</v>
      </c>
      <c r="AL183" s="35">
        <v>102133</v>
      </c>
      <c r="AM183" s="35">
        <v>102133</v>
      </c>
      <c r="AN183" s="35">
        <v>0</v>
      </c>
      <c r="AO183" s="35">
        <v>290268.09308600007</v>
      </c>
      <c r="AP183" s="35">
        <v>262279.59308600007</v>
      </c>
      <c r="AQ183" s="35">
        <v>27988.5</v>
      </c>
      <c r="AR183" s="35">
        <v>-531791.76</v>
      </c>
      <c r="AS183" s="35">
        <v>0</v>
      </c>
    </row>
    <row r="184" spans="2:45" s="1" customFormat="1" ht="12.75" x14ac:dyDescent="0.2">
      <c r="B184" s="32" t="s">
        <v>745</v>
      </c>
      <c r="C184" s="33" t="s">
        <v>98</v>
      </c>
      <c r="D184" s="32" t="s">
        <v>99</v>
      </c>
      <c r="E184" s="32" t="s">
        <v>13</v>
      </c>
      <c r="F184" s="32" t="s">
        <v>11</v>
      </c>
      <c r="G184" s="32" t="s">
        <v>20</v>
      </c>
      <c r="H184" s="32" t="s">
        <v>21</v>
      </c>
      <c r="I184" s="32" t="s">
        <v>10</v>
      </c>
      <c r="J184" s="32" t="s">
        <v>12</v>
      </c>
      <c r="K184" s="32" t="s">
        <v>100</v>
      </c>
      <c r="L184" s="34">
        <v>2119</v>
      </c>
      <c r="M184" s="150">
        <v>522982.28335000004</v>
      </c>
      <c r="N184" s="35">
        <v>-336653</v>
      </c>
      <c r="O184" s="35">
        <v>283600.8481166276</v>
      </c>
      <c r="P184" s="31">
        <v>95711.093350000039</v>
      </c>
      <c r="Q184" s="36">
        <v>21911.719754999998</v>
      </c>
      <c r="R184" s="37">
        <v>0</v>
      </c>
      <c r="S184" s="37">
        <v>3197.5840880012283</v>
      </c>
      <c r="T184" s="37">
        <v>139201.07211095901</v>
      </c>
      <c r="U184" s="38">
        <v>142399.42408417401</v>
      </c>
      <c r="V184" s="39">
        <v>164311.14383917401</v>
      </c>
      <c r="W184" s="35">
        <v>260022.23718917405</v>
      </c>
      <c r="X184" s="35">
        <v>174771.3912536288</v>
      </c>
      <c r="Y184" s="34">
        <v>85250.845935545251</v>
      </c>
      <c r="Z184" s="144">
        <v>0</v>
      </c>
      <c r="AA184" s="35">
        <v>21526.4078092706</v>
      </c>
      <c r="AB184" s="35">
        <v>46955.275183372854</v>
      </c>
      <c r="AC184" s="35">
        <v>8882.24</v>
      </c>
      <c r="AD184" s="35">
        <v>2646.7718930125002</v>
      </c>
      <c r="AE184" s="35">
        <v>23030.95</v>
      </c>
      <c r="AF184" s="35">
        <v>103041.64488565596</v>
      </c>
      <c r="AG184" s="137">
        <v>18135</v>
      </c>
      <c r="AH184" s="35">
        <v>30916.81</v>
      </c>
      <c r="AI184" s="35">
        <v>0</v>
      </c>
      <c r="AJ184" s="35">
        <v>7205.2000000000007</v>
      </c>
      <c r="AK184" s="35">
        <v>7205.2000000000007</v>
      </c>
      <c r="AL184" s="35">
        <v>18135</v>
      </c>
      <c r="AM184" s="35">
        <v>23711.61</v>
      </c>
      <c r="AN184" s="35">
        <v>5576.6100000000006</v>
      </c>
      <c r="AO184" s="35">
        <v>95711.093350000039</v>
      </c>
      <c r="AP184" s="35">
        <v>82929.283350000042</v>
      </c>
      <c r="AQ184" s="35">
        <v>12781.809999999998</v>
      </c>
      <c r="AR184" s="35">
        <v>-336653</v>
      </c>
      <c r="AS184" s="35">
        <v>0</v>
      </c>
    </row>
    <row r="185" spans="2:45" s="1" customFormat="1" ht="12.75" x14ac:dyDescent="0.2">
      <c r="B185" s="32" t="s">
        <v>745</v>
      </c>
      <c r="C185" s="33" t="s">
        <v>398</v>
      </c>
      <c r="D185" s="32" t="s">
        <v>399</v>
      </c>
      <c r="E185" s="32" t="s">
        <v>13</v>
      </c>
      <c r="F185" s="32" t="s">
        <v>11</v>
      </c>
      <c r="G185" s="32" t="s">
        <v>20</v>
      </c>
      <c r="H185" s="32" t="s">
        <v>21</v>
      </c>
      <c r="I185" s="32" t="s">
        <v>10</v>
      </c>
      <c r="J185" s="32" t="s">
        <v>17</v>
      </c>
      <c r="K185" s="32" t="s">
        <v>400</v>
      </c>
      <c r="L185" s="34">
        <v>357</v>
      </c>
      <c r="M185" s="150">
        <v>21428.344463999998</v>
      </c>
      <c r="N185" s="35">
        <v>-7818</v>
      </c>
      <c r="O185" s="35">
        <v>5291.2171060059236</v>
      </c>
      <c r="P185" s="31">
        <v>19244.995910399997</v>
      </c>
      <c r="Q185" s="36">
        <v>1287.4614369999999</v>
      </c>
      <c r="R185" s="37">
        <v>0</v>
      </c>
      <c r="S185" s="37">
        <v>544.49039314306629</v>
      </c>
      <c r="T185" s="37">
        <v>169.50960685693371</v>
      </c>
      <c r="U185" s="38">
        <v>714.00385024730747</v>
      </c>
      <c r="V185" s="39">
        <v>2001.4652872473075</v>
      </c>
      <c r="W185" s="35">
        <v>21246.461197647306</v>
      </c>
      <c r="X185" s="35">
        <v>1020.9194871430664</v>
      </c>
      <c r="Y185" s="34">
        <v>20225.54171050424</v>
      </c>
      <c r="Z185" s="144">
        <v>0</v>
      </c>
      <c r="AA185" s="35">
        <v>1456.1917393904116</v>
      </c>
      <c r="AB185" s="35">
        <v>2895.3682841966297</v>
      </c>
      <c r="AC185" s="35">
        <v>2272.19</v>
      </c>
      <c r="AD185" s="35">
        <v>0</v>
      </c>
      <c r="AE185" s="35">
        <v>0</v>
      </c>
      <c r="AF185" s="35">
        <v>6623.7500235870411</v>
      </c>
      <c r="AG185" s="137">
        <v>174</v>
      </c>
      <c r="AH185" s="35">
        <v>5634.6514463999993</v>
      </c>
      <c r="AI185" s="35">
        <v>0</v>
      </c>
      <c r="AJ185" s="35">
        <v>2142.8344463999997</v>
      </c>
      <c r="AK185" s="35">
        <v>2142.8344463999997</v>
      </c>
      <c r="AL185" s="35">
        <v>174</v>
      </c>
      <c r="AM185" s="35">
        <v>3491.8169999999996</v>
      </c>
      <c r="AN185" s="35">
        <v>3317.8169999999996</v>
      </c>
      <c r="AO185" s="35">
        <v>19244.995910399997</v>
      </c>
      <c r="AP185" s="35">
        <v>13784.344463999998</v>
      </c>
      <c r="AQ185" s="35">
        <v>5460.6514463999993</v>
      </c>
      <c r="AR185" s="35">
        <v>-7818</v>
      </c>
      <c r="AS185" s="35">
        <v>0</v>
      </c>
    </row>
    <row r="186" spans="2:45" s="1" customFormat="1" ht="12.75" x14ac:dyDescent="0.2">
      <c r="B186" s="32" t="s">
        <v>745</v>
      </c>
      <c r="C186" s="33" t="s">
        <v>341</v>
      </c>
      <c r="D186" s="32" t="s">
        <v>342</v>
      </c>
      <c r="E186" s="32" t="s">
        <v>13</v>
      </c>
      <c r="F186" s="32" t="s">
        <v>11</v>
      </c>
      <c r="G186" s="32" t="s">
        <v>20</v>
      </c>
      <c r="H186" s="32" t="s">
        <v>21</v>
      </c>
      <c r="I186" s="32" t="s">
        <v>10</v>
      </c>
      <c r="J186" s="32" t="s">
        <v>16</v>
      </c>
      <c r="K186" s="32" t="s">
        <v>343</v>
      </c>
      <c r="L186" s="34">
        <v>12729</v>
      </c>
      <c r="M186" s="150">
        <v>674649.91847699997</v>
      </c>
      <c r="N186" s="35">
        <v>-520891</v>
      </c>
      <c r="O186" s="35">
        <v>267243.83800266276</v>
      </c>
      <c r="P186" s="31">
        <v>362281.31847699999</v>
      </c>
      <c r="Q186" s="36">
        <v>48672.906619000001</v>
      </c>
      <c r="R186" s="37">
        <v>0</v>
      </c>
      <c r="S186" s="37">
        <v>15410.023877720205</v>
      </c>
      <c r="T186" s="37">
        <v>10047.976122279795</v>
      </c>
      <c r="U186" s="38">
        <v>25458.137282347278</v>
      </c>
      <c r="V186" s="39">
        <v>74131.043901347279</v>
      </c>
      <c r="W186" s="35">
        <v>436412.36237834726</v>
      </c>
      <c r="X186" s="35">
        <v>28893.79477072024</v>
      </c>
      <c r="Y186" s="34">
        <v>407518.56760762702</v>
      </c>
      <c r="Z186" s="144">
        <v>0</v>
      </c>
      <c r="AA186" s="35">
        <v>44516.595666274945</v>
      </c>
      <c r="AB186" s="35">
        <v>126033.95632633264</v>
      </c>
      <c r="AC186" s="35">
        <v>53356.31</v>
      </c>
      <c r="AD186" s="35">
        <v>2949.0012709624993</v>
      </c>
      <c r="AE186" s="35">
        <v>9926.41</v>
      </c>
      <c r="AF186" s="35">
        <v>236782.2732635701</v>
      </c>
      <c r="AG186" s="137">
        <v>184183</v>
      </c>
      <c r="AH186" s="35">
        <v>240453.4</v>
      </c>
      <c r="AI186" s="35">
        <v>0</v>
      </c>
      <c r="AJ186" s="35">
        <v>56270.400000000001</v>
      </c>
      <c r="AK186" s="35">
        <v>56270.400000000001</v>
      </c>
      <c r="AL186" s="35">
        <v>184183</v>
      </c>
      <c r="AM186" s="35">
        <v>184183</v>
      </c>
      <c r="AN186" s="35">
        <v>0</v>
      </c>
      <c r="AO186" s="35">
        <v>362281.31847699999</v>
      </c>
      <c r="AP186" s="35">
        <v>306010.91847699997</v>
      </c>
      <c r="AQ186" s="35">
        <v>56270.400000000023</v>
      </c>
      <c r="AR186" s="35">
        <v>-520891</v>
      </c>
      <c r="AS186" s="35">
        <v>0</v>
      </c>
    </row>
    <row r="187" spans="2:45" s="1" customFormat="1" ht="12.75" x14ac:dyDescent="0.2">
      <c r="B187" s="32" t="s">
        <v>745</v>
      </c>
      <c r="C187" s="33" t="s">
        <v>165</v>
      </c>
      <c r="D187" s="32" t="s">
        <v>166</v>
      </c>
      <c r="E187" s="32" t="s">
        <v>13</v>
      </c>
      <c r="F187" s="32" t="s">
        <v>11</v>
      </c>
      <c r="G187" s="32" t="s">
        <v>20</v>
      </c>
      <c r="H187" s="32" t="s">
        <v>21</v>
      </c>
      <c r="I187" s="32" t="s">
        <v>10</v>
      </c>
      <c r="J187" s="32" t="s">
        <v>12</v>
      </c>
      <c r="K187" s="32" t="s">
        <v>167</v>
      </c>
      <c r="L187" s="34">
        <v>1722</v>
      </c>
      <c r="M187" s="150">
        <v>76682.197553999998</v>
      </c>
      <c r="N187" s="35">
        <v>-63618</v>
      </c>
      <c r="O187" s="35">
        <v>40784.657655062503</v>
      </c>
      <c r="P187" s="31">
        <v>23258.897553999996</v>
      </c>
      <c r="Q187" s="36">
        <v>5193.4063900000001</v>
      </c>
      <c r="R187" s="37">
        <v>0</v>
      </c>
      <c r="S187" s="37">
        <v>1509.2395714291511</v>
      </c>
      <c r="T187" s="37">
        <v>11256.979331946726</v>
      </c>
      <c r="U187" s="38">
        <v>12766.287745252572</v>
      </c>
      <c r="V187" s="39">
        <v>17959.694135252572</v>
      </c>
      <c r="W187" s="35">
        <v>41218.591689252571</v>
      </c>
      <c r="X187" s="35">
        <v>16482.762532491659</v>
      </c>
      <c r="Y187" s="34">
        <v>24735.829156760912</v>
      </c>
      <c r="Z187" s="144">
        <v>0</v>
      </c>
      <c r="AA187" s="35">
        <v>5058.4336835243821</v>
      </c>
      <c r="AB187" s="35">
        <v>7486.8313267099156</v>
      </c>
      <c r="AC187" s="35">
        <v>7218.13</v>
      </c>
      <c r="AD187" s="35">
        <v>1146.1795849000002</v>
      </c>
      <c r="AE187" s="35">
        <v>0</v>
      </c>
      <c r="AF187" s="35">
        <v>20909.574595134298</v>
      </c>
      <c r="AG187" s="137">
        <v>34219</v>
      </c>
      <c r="AH187" s="35">
        <v>36848.699999999997</v>
      </c>
      <c r="AI187" s="35">
        <v>0</v>
      </c>
      <c r="AJ187" s="35">
        <v>2629.7000000000003</v>
      </c>
      <c r="AK187" s="35">
        <v>2629.7000000000003</v>
      </c>
      <c r="AL187" s="35">
        <v>34219</v>
      </c>
      <c r="AM187" s="35">
        <v>34219</v>
      </c>
      <c r="AN187" s="35">
        <v>0</v>
      </c>
      <c r="AO187" s="35">
        <v>23258.897553999996</v>
      </c>
      <c r="AP187" s="35">
        <v>20629.197553999995</v>
      </c>
      <c r="AQ187" s="35">
        <v>2629.7000000000007</v>
      </c>
      <c r="AR187" s="35">
        <v>-63618</v>
      </c>
      <c r="AS187" s="35">
        <v>0</v>
      </c>
    </row>
    <row r="188" spans="2:45" s="1" customFormat="1" ht="12.75" x14ac:dyDescent="0.2">
      <c r="B188" s="32" t="s">
        <v>745</v>
      </c>
      <c r="C188" s="33" t="s">
        <v>678</v>
      </c>
      <c r="D188" s="32" t="s">
        <v>679</v>
      </c>
      <c r="E188" s="32" t="s">
        <v>13</v>
      </c>
      <c r="F188" s="32" t="s">
        <v>11</v>
      </c>
      <c r="G188" s="32" t="s">
        <v>20</v>
      </c>
      <c r="H188" s="32" t="s">
        <v>21</v>
      </c>
      <c r="I188" s="32" t="s">
        <v>10</v>
      </c>
      <c r="J188" s="32" t="s">
        <v>12</v>
      </c>
      <c r="K188" s="32" t="s">
        <v>680</v>
      </c>
      <c r="L188" s="34">
        <v>1437</v>
      </c>
      <c r="M188" s="150">
        <v>92248.296856000001</v>
      </c>
      <c r="N188" s="35">
        <v>90292</v>
      </c>
      <c r="O188" s="35">
        <v>0</v>
      </c>
      <c r="P188" s="31">
        <v>154065.326856</v>
      </c>
      <c r="Q188" s="36">
        <v>928.338753</v>
      </c>
      <c r="R188" s="37">
        <v>0</v>
      </c>
      <c r="S188" s="37">
        <v>1020.9906011432493</v>
      </c>
      <c r="T188" s="37">
        <v>1853.0093988567507</v>
      </c>
      <c r="U188" s="38">
        <v>2874.0154980542884</v>
      </c>
      <c r="V188" s="39">
        <v>3802.3542510542884</v>
      </c>
      <c r="W188" s="35">
        <v>157867.68110705429</v>
      </c>
      <c r="X188" s="35">
        <v>1914.3573771432566</v>
      </c>
      <c r="Y188" s="34">
        <v>155953.32372991103</v>
      </c>
      <c r="Z188" s="144">
        <v>0</v>
      </c>
      <c r="AA188" s="35">
        <v>7334.1632935671714</v>
      </c>
      <c r="AB188" s="35">
        <v>9873.421236563714</v>
      </c>
      <c r="AC188" s="35">
        <v>10211.219999999999</v>
      </c>
      <c r="AD188" s="35">
        <v>3177</v>
      </c>
      <c r="AE188" s="35">
        <v>5151.1000000000004</v>
      </c>
      <c r="AF188" s="35">
        <v>35746.904530130887</v>
      </c>
      <c r="AG188" s="137">
        <v>12733</v>
      </c>
      <c r="AH188" s="35">
        <v>16080.029999999999</v>
      </c>
      <c r="AI188" s="35">
        <v>0</v>
      </c>
      <c r="AJ188" s="35">
        <v>0</v>
      </c>
      <c r="AK188" s="35">
        <v>0</v>
      </c>
      <c r="AL188" s="35">
        <v>12733</v>
      </c>
      <c r="AM188" s="35">
        <v>16080.029999999999</v>
      </c>
      <c r="AN188" s="35">
        <v>3347.0299999999988</v>
      </c>
      <c r="AO188" s="35">
        <v>154065.326856</v>
      </c>
      <c r="AP188" s="35">
        <v>150718.296856</v>
      </c>
      <c r="AQ188" s="35">
        <v>3347.0299999999988</v>
      </c>
      <c r="AR188" s="35">
        <v>90292</v>
      </c>
      <c r="AS188" s="35">
        <v>0</v>
      </c>
    </row>
    <row r="189" spans="2:45" s="1" customFormat="1" ht="12.75" x14ac:dyDescent="0.2">
      <c r="B189" s="32" t="s">
        <v>745</v>
      </c>
      <c r="C189" s="33" t="s">
        <v>428</v>
      </c>
      <c r="D189" s="32" t="s">
        <v>429</v>
      </c>
      <c r="E189" s="32" t="s">
        <v>13</v>
      </c>
      <c r="F189" s="32" t="s">
        <v>11</v>
      </c>
      <c r="G189" s="32" t="s">
        <v>20</v>
      </c>
      <c r="H189" s="32" t="s">
        <v>21</v>
      </c>
      <c r="I189" s="32" t="s">
        <v>10</v>
      </c>
      <c r="J189" s="32" t="s">
        <v>14</v>
      </c>
      <c r="K189" s="32" t="s">
        <v>430</v>
      </c>
      <c r="L189" s="34">
        <v>5434</v>
      </c>
      <c r="M189" s="150">
        <v>192634.327284</v>
      </c>
      <c r="N189" s="35">
        <v>-83534</v>
      </c>
      <c r="O189" s="35">
        <v>26595.841254918851</v>
      </c>
      <c r="P189" s="31">
        <v>47330.722012399987</v>
      </c>
      <c r="Q189" s="36">
        <v>7900.0147790000001</v>
      </c>
      <c r="R189" s="37">
        <v>0</v>
      </c>
      <c r="S189" s="37">
        <v>7341.7408594313911</v>
      </c>
      <c r="T189" s="37">
        <v>3526.2591405686089</v>
      </c>
      <c r="U189" s="38">
        <v>10868.058605725126</v>
      </c>
      <c r="V189" s="39">
        <v>18768.073384725125</v>
      </c>
      <c r="W189" s="35">
        <v>66098.795397125112</v>
      </c>
      <c r="X189" s="35">
        <v>13765.764111431381</v>
      </c>
      <c r="Y189" s="34">
        <v>52333.031285693731</v>
      </c>
      <c r="Z189" s="144">
        <v>0</v>
      </c>
      <c r="AA189" s="35">
        <v>26311.672596464799</v>
      </c>
      <c r="AB189" s="35">
        <v>36191.463984402428</v>
      </c>
      <c r="AC189" s="35">
        <v>22777.77</v>
      </c>
      <c r="AD189" s="35">
        <v>1257</v>
      </c>
      <c r="AE189" s="35">
        <v>2875.99</v>
      </c>
      <c r="AF189" s="35">
        <v>89413.896580867236</v>
      </c>
      <c r="AG189" s="137">
        <v>0</v>
      </c>
      <c r="AH189" s="35">
        <v>78999.394728400002</v>
      </c>
      <c r="AI189" s="35">
        <v>0</v>
      </c>
      <c r="AJ189" s="35">
        <v>19263.432728399999</v>
      </c>
      <c r="AK189" s="35">
        <v>19263.432728399999</v>
      </c>
      <c r="AL189" s="35">
        <v>0</v>
      </c>
      <c r="AM189" s="35">
        <v>59735.962</v>
      </c>
      <c r="AN189" s="35">
        <v>59735.962</v>
      </c>
      <c r="AO189" s="35">
        <v>47330.722012399987</v>
      </c>
      <c r="AP189" s="35">
        <v>-31668.672716000015</v>
      </c>
      <c r="AQ189" s="35">
        <v>78999.394728400002</v>
      </c>
      <c r="AR189" s="35">
        <v>-118406</v>
      </c>
      <c r="AS189" s="35">
        <v>34872</v>
      </c>
    </row>
    <row r="190" spans="2:45" s="1" customFormat="1" ht="12.75" x14ac:dyDescent="0.2">
      <c r="B190" s="32" t="s">
        <v>745</v>
      </c>
      <c r="C190" s="33" t="s">
        <v>68</v>
      </c>
      <c r="D190" s="32" t="s">
        <v>69</v>
      </c>
      <c r="E190" s="32" t="s">
        <v>13</v>
      </c>
      <c r="F190" s="32" t="s">
        <v>11</v>
      </c>
      <c r="G190" s="32" t="s">
        <v>20</v>
      </c>
      <c r="H190" s="32" t="s">
        <v>21</v>
      </c>
      <c r="I190" s="32" t="s">
        <v>10</v>
      </c>
      <c r="J190" s="32" t="s">
        <v>17</v>
      </c>
      <c r="K190" s="32" t="s">
        <v>70</v>
      </c>
      <c r="L190" s="34">
        <v>725</v>
      </c>
      <c r="M190" s="150">
        <v>34298.675858000002</v>
      </c>
      <c r="N190" s="35">
        <v>-7554.4199999999983</v>
      </c>
      <c r="O190" s="35">
        <v>2464.0056782830884</v>
      </c>
      <c r="P190" s="31">
        <v>33773.455858000001</v>
      </c>
      <c r="Q190" s="36">
        <v>1198.4786770000001</v>
      </c>
      <c r="R190" s="37">
        <v>0</v>
      </c>
      <c r="S190" s="37">
        <v>663.60685942882617</v>
      </c>
      <c r="T190" s="37">
        <v>786.39314057117383</v>
      </c>
      <c r="U190" s="38">
        <v>1450.0078191296861</v>
      </c>
      <c r="V190" s="39">
        <v>2648.4864961296862</v>
      </c>
      <c r="W190" s="35">
        <v>36421.942354129686</v>
      </c>
      <c r="X190" s="35">
        <v>1244.262861428826</v>
      </c>
      <c r="Y190" s="34">
        <v>35177.67949270086</v>
      </c>
      <c r="Z190" s="144">
        <v>0</v>
      </c>
      <c r="AA190" s="35">
        <v>858.6677410813096</v>
      </c>
      <c r="AB190" s="35">
        <v>5205.7741184769657</v>
      </c>
      <c r="AC190" s="35">
        <v>8866.65</v>
      </c>
      <c r="AD190" s="35">
        <v>275</v>
      </c>
      <c r="AE190" s="35">
        <v>602.63</v>
      </c>
      <c r="AF190" s="35">
        <v>15808.721859558274</v>
      </c>
      <c r="AG190" s="137">
        <v>8168</v>
      </c>
      <c r="AH190" s="35">
        <v>9942.2000000000007</v>
      </c>
      <c r="AI190" s="35">
        <v>0</v>
      </c>
      <c r="AJ190" s="35">
        <v>1774.2</v>
      </c>
      <c r="AK190" s="35">
        <v>1774.2</v>
      </c>
      <c r="AL190" s="35">
        <v>8168</v>
      </c>
      <c r="AM190" s="35">
        <v>8168</v>
      </c>
      <c r="AN190" s="35">
        <v>0</v>
      </c>
      <c r="AO190" s="35">
        <v>33773.455858000001</v>
      </c>
      <c r="AP190" s="35">
        <v>31999.255858</v>
      </c>
      <c r="AQ190" s="35">
        <v>1774.1999999999971</v>
      </c>
      <c r="AR190" s="35">
        <v>-7554.4199999999983</v>
      </c>
      <c r="AS190" s="35">
        <v>0</v>
      </c>
    </row>
    <row r="191" spans="2:45" s="1" customFormat="1" ht="12.75" x14ac:dyDescent="0.2">
      <c r="B191" s="32" t="s">
        <v>745</v>
      </c>
      <c r="C191" s="33" t="s">
        <v>553</v>
      </c>
      <c r="D191" s="32" t="s">
        <v>554</v>
      </c>
      <c r="E191" s="32" t="s">
        <v>13</v>
      </c>
      <c r="F191" s="32" t="s">
        <v>11</v>
      </c>
      <c r="G191" s="32" t="s">
        <v>20</v>
      </c>
      <c r="H191" s="32" t="s">
        <v>21</v>
      </c>
      <c r="I191" s="32" t="s">
        <v>10</v>
      </c>
      <c r="J191" s="32" t="s">
        <v>17</v>
      </c>
      <c r="K191" s="32" t="s">
        <v>555</v>
      </c>
      <c r="L191" s="34">
        <v>319</v>
      </c>
      <c r="M191" s="150">
        <v>14656.136526</v>
      </c>
      <c r="N191" s="35">
        <v>-1071</v>
      </c>
      <c r="O191" s="35">
        <v>0</v>
      </c>
      <c r="P191" s="31">
        <v>17893.275525999998</v>
      </c>
      <c r="Q191" s="36">
        <v>719.82441200000005</v>
      </c>
      <c r="R191" s="37">
        <v>0</v>
      </c>
      <c r="S191" s="37">
        <v>505.99410857162286</v>
      </c>
      <c r="T191" s="37">
        <v>132.00589142837714</v>
      </c>
      <c r="U191" s="38">
        <v>638.00344041706194</v>
      </c>
      <c r="V191" s="39">
        <v>1357.8278524170619</v>
      </c>
      <c r="W191" s="35">
        <v>19251.103378417058</v>
      </c>
      <c r="X191" s="35">
        <v>948.7389535716211</v>
      </c>
      <c r="Y191" s="34">
        <v>18302.364424845437</v>
      </c>
      <c r="Z191" s="144">
        <v>0</v>
      </c>
      <c r="AA191" s="35">
        <v>712.28567258699229</v>
      </c>
      <c r="AB191" s="35">
        <v>1923.2010050856036</v>
      </c>
      <c r="AC191" s="35">
        <v>5456.75</v>
      </c>
      <c r="AD191" s="35">
        <v>0</v>
      </c>
      <c r="AE191" s="35">
        <v>417.66</v>
      </c>
      <c r="AF191" s="35">
        <v>8509.8966776725956</v>
      </c>
      <c r="AG191" s="137">
        <v>0</v>
      </c>
      <c r="AH191" s="35">
        <v>4575.1389999999992</v>
      </c>
      <c r="AI191" s="35">
        <v>0</v>
      </c>
      <c r="AJ191" s="35">
        <v>1455</v>
      </c>
      <c r="AK191" s="35">
        <v>1455</v>
      </c>
      <c r="AL191" s="35">
        <v>0</v>
      </c>
      <c r="AM191" s="35">
        <v>3120.1389999999997</v>
      </c>
      <c r="AN191" s="35">
        <v>3120.1389999999997</v>
      </c>
      <c r="AO191" s="35">
        <v>17893.275525999998</v>
      </c>
      <c r="AP191" s="35">
        <v>13318.136525999998</v>
      </c>
      <c r="AQ191" s="35">
        <v>4575.1389999999992</v>
      </c>
      <c r="AR191" s="35">
        <v>-1071</v>
      </c>
      <c r="AS191" s="35">
        <v>0</v>
      </c>
    </row>
    <row r="192" spans="2:45" s="1" customFormat="1" ht="12.75" x14ac:dyDescent="0.2">
      <c r="B192" s="32" t="s">
        <v>745</v>
      </c>
      <c r="C192" s="33" t="s">
        <v>332</v>
      </c>
      <c r="D192" s="32" t="s">
        <v>333</v>
      </c>
      <c r="E192" s="32" t="s">
        <v>13</v>
      </c>
      <c r="F192" s="32" t="s">
        <v>11</v>
      </c>
      <c r="G192" s="32" t="s">
        <v>20</v>
      </c>
      <c r="H192" s="32" t="s">
        <v>21</v>
      </c>
      <c r="I192" s="32" t="s">
        <v>10</v>
      </c>
      <c r="J192" s="32" t="s">
        <v>17</v>
      </c>
      <c r="K192" s="32" t="s">
        <v>334</v>
      </c>
      <c r="L192" s="34">
        <v>145</v>
      </c>
      <c r="M192" s="150">
        <v>16813.947628999998</v>
      </c>
      <c r="N192" s="35">
        <v>-14913</v>
      </c>
      <c r="O192" s="35">
        <v>13748.016721584365</v>
      </c>
      <c r="P192" s="31">
        <v>3544.6476289999991</v>
      </c>
      <c r="Q192" s="36">
        <v>426.41680400000001</v>
      </c>
      <c r="R192" s="37">
        <v>0</v>
      </c>
      <c r="S192" s="37">
        <v>0</v>
      </c>
      <c r="T192" s="37">
        <v>8135.4291204595193</v>
      </c>
      <c r="U192" s="38">
        <v>8135.4729907873443</v>
      </c>
      <c r="V192" s="39">
        <v>8561.8897947873447</v>
      </c>
      <c r="W192" s="35">
        <v>12106.537423787344</v>
      </c>
      <c r="X192" s="35">
        <v>9776.9522885843653</v>
      </c>
      <c r="Y192" s="34">
        <v>2329.5851352029786</v>
      </c>
      <c r="Z192" s="144">
        <v>0</v>
      </c>
      <c r="AA192" s="35">
        <v>2305.354365124696</v>
      </c>
      <c r="AB192" s="35">
        <v>947.18042775232993</v>
      </c>
      <c r="AC192" s="35">
        <v>1722.87</v>
      </c>
      <c r="AD192" s="35">
        <v>217.5</v>
      </c>
      <c r="AE192" s="35">
        <v>97.65</v>
      </c>
      <c r="AF192" s="35">
        <v>5290.5547928770256</v>
      </c>
      <c r="AG192" s="137">
        <v>1944</v>
      </c>
      <c r="AH192" s="35">
        <v>2393.6999999999998</v>
      </c>
      <c r="AI192" s="35">
        <v>144</v>
      </c>
      <c r="AJ192" s="35">
        <v>593.70000000000005</v>
      </c>
      <c r="AK192" s="35">
        <v>449.70000000000005</v>
      </c>
      <c r="AL192" s="35">
        <v>1800</v>
      </c>
      <c r="AM192" s="35">
        <v>1800</v>
      </c>
      <c r="AN192" s="35">
        <v>0</v>
      </c>
      <c r="AO192" s="35">
        <v>3544.6476289999991</v>
      </c>
      <c r="AP192" s="35">
        <v>3094.9476289999993</v>
      </c>
      <c r="AQ192" s="35">
        <v>449.69999999999982</v>
      </c>
      <c r="AR192" s="35">
        <v>-14913</v>
      </c>
      <c r="AS192" s="35">
        <v>0</v>
      </c>
    </row>
    <row r="193" spans="2:45" s="1" customFormat="1" ht="12.75" x14ac:dyDescent="0.2">
      <c r="B193" s="32" t="s">
        <v>745</v>
      </c>
      <c r="C193" s="33" t="s">
        <v>559</v>
      </c>
      <c r="D193" s="32" t="s">
        <v>560</v>
      </c>
      <c r="E193" s="32" t="s">
        <v>13</v>
      </c>
      <c r="F193" s="32" t="s">
        <v>11</v>
      </c>
      <c r="G193" s="32" t="s">
        <v>20</v>
      </c>
      <c r="H193" s="32" t="s">
        <v>21</v>
      </c>
      <c r="I193" s="32" t="s">
        <v>10</v>
      </c>
      <c r="J193" s="32" t="s">
        <v>14</v>
      </c>
      <c r="K193" s="32" t="s">
        <v>561</v>
      </c>
      <c r="L193" s="34">
        <v>5075</v>
      </c>
      <c r="M193" s="150">
        <v>572444.96357500006</v>
      </c>
      <c r="N193" s="35">
        <v>-134812</v>
      </c>
      <c r="O193" s="35">
        <v>76467.192948115451</v>
      </c>
      <c r="P193" s="31">
        <v>435510.45993250003</v>
      </c>
      <c r="Q193" s="36">
        <v>20585.691436000001</v>
      </c>
      <c r="R193" s="37">
        <v>0</v>
      </c>
      <c r="S193" s="37">
        <v>14068.142166862544</v>
      </c>
      <c r="T193" s="37">
        <v>-211.74559273768864</v>
      </c>
      <c r="U193" s="38">
        <v>13856.471294788164</v>
      </c>
      <c r="V193" s="39">
        <v>34442.162730788164</v>
      </c>
      <c r="W193" s="35">
        <v>469952.6226632882</v>
      </c>
      <c r="X193" s="35">
        <v>26377.766562862613</v>
      </c>
      <c r="Y193" s="34">
        <v>443574.85610042559</v>
      </c>
      <c r="Z193" s="144">
        <v>0</v>
      </c>
      <c r="AA193" s="35">
        <v>92997.773953579424</v>
      </c>
      <c r="AB193" s="35">
        <v>104773.76871490534</v>
      </c>
      <c r="AC193" s="35">
        <v>21272.94</v>
      </c>
      <c r="AD193" s="35">
        <v>4251.75</v>
      </c>
      <c r="AE193" s="35">
        <v>18944.009999999998</v>
      </c>
      <c r="AF193" s="35">
        <v>242240.24266848477</v>
      </c>
      <c r="AG193" s="137">
        <v>135758</v>
      </c>
      <c r="AH193" s="35">
        <v>156843.4963575</v>
      </c>
      <c r="AI193" s="35">
        <v>36159</v>
      </c>
      <c r="AJ193" s="35">
        <v>57244.496357500007</v>
      </c>
      <c r="AK193" s="35">
        <v>21085.496357500007</v>
      </c>
      <c r="AL193" s="35">
        <v>99599</v>
      </c>
      <c r="AM193" s="35">
        <v>99599</v>
      </c>
      <c r="AN193" s="35">
        <v>0</v>
      </c>
      <c r="AO193" s="35">
        <v>435510.45993250003</v>
      </c>
      <c r="AP193" s="35">
        <v>414424.963575</v>
      </c>
      <c r="AQ193" s="35">
        <v>21085.496357500029</v>
      </c>
      <c r="AR193" s="35">
        <v>-134812</v>
      </c>
      <c r="AS193" s="35">
        <v>0</v>
      </c>
    </row>
    <row r="194" spans="2:45" s="1" customFormat="1" ht="12.75" x14ac:dyDescent="0.2">
      <c r="B194" s="32" t="s">
        <v>745</v>
      </c>
      <c r="C194" s="33" t="s">
        <v>95</v>
      </c>
      <c r="D194" s="32" t="s">
        <v>96</v>
      </c>
      <c r="E194" s="32" t="s">
        <v>13</v>
      </c>
      <c r="F194" s="32" t="s">
        <v>11</v>
      </c>
      <c r="G194" s="32" t="s">
        <v>20</v>
      </c>
      <c r="H194" s="32" t="s">
        <v>21</v>
      </c>
      <c r="I194" s="32" t="s">
        <v>10</v>
      </c>
      <c r="J194" s="32" t="s">
        <v>12</v>
      </c>
      <c r="K194" s="32" t="s">
        <v>97</v>
      </c>
      <c r="L194" s="34">
        <v>3376</v>
      </c>
      <c r="M194" s="150">
        <v>87818.041441000008</v>
      </c>
      <c r="N194" s="35">
        <v>-69827.5</v>
      </c>
      <c r="O194" s="35">
        <v>50769.560606609171</v>
      </c>
      <c r="P194" s="31">
        <v>58516.641441000014</v>
      </c>
      <c r="Q194" s="36">
        <v>2397.945455</v>
      </c>
      <c r="R194" s="37">
        <v>0</v>
      </c>
      <c r="S194" s="37">
        <v>2740.0020548581947</v>
      </c>
      <c r="T194" s="37">
        <v>4011.9979451418053</v>
      </c>
      <c r="U194" s="38">
        <v>6752.0364101818213</v>
      </c>
      <c r="V194" s="39">
        <v>9149.9818651818205</v>
      </c>
      <c r="W194" s="35">
        <v>67666.623306181835</v>
      </c>
      <c r="X194" s="35">
        <v>5137.503852858179</v>
      </c>
      <c r="Y194" s="34">
        <v>62529.119453323656</v>
      </c>
      <c r="Z194" s="144">
        <v>0</v>
      </c>
      <c r="AA194" s="35">
        <v>8210.4490546775905</v>
      </c>
      <c r="AB194" s="35">
        <v>18072.953835493619</v>
      </c>
      <c r="AC194" s="35">
        <v>15721.63</v>
      </c>
      <c r="AD194" s="35">
        <v>1344.9779984249999</v>
      </c>
      <c r="AE194" s="35">
        <v>113.05</v>
      </c>
      <c r="AF194" s="35">
        <v>43463.060888596206</v>
      </c>
      <c r="AG194" s="137">
        <v>72250</v>
      </c>
      <c r="AH194" s="35">
        <v>77371.100000000006</v>
      </c>
      <c r="AI194" s="35">
        <v>0</v>
      </c>
      <c r="AJ194" s="35">
        <v>5121.1000000000004</v>
      </c>
      <c r="AK194" s="35">
        <v>5121.1000000000004</v>
      </c>
      <c r="AL194" s="35">
        <v>72250</v>
      </c>
      <c r="AM194" s="35">
        <v>72250</v>
      </c>
      <c r="AN194" s="35">
        <v>0</v>
      </c>
      <c r="AO194" s="35">
        <v>58516.641441000014</v>
      </c>
      <c r="AP194" s="35">
        <v>53395.541441000016</v>
      </c>
      <c r="AQ194" s="35">
        <v>5121.0999999999985</v>
      </c>
      <c r="AR194" s="35">
        <v>-111530</v>
      </c>
      <c r="AS194" s="35">
        <v>41702.5</v>
      </c>
    </row>
    <row r="195" spans="2:45" s="1" customFormat="1" ht="12.75" x14ac:dyDescent="0.2">
      <c r="B195" s="32" t="s">
        <v>745</v>
      </c>
      <c r="C195" s="33" t="s">
        <v>134</v>
      </c>
      <c r="D195" s="32" t="s">
        <v>135</v>
      </c>
      <c r="E195" s="32" t="s">
        <v>13</v>
      </c>
      <c r="F195" s="32" t="s">
        <v>11</v>
      </c>
      <c r="G195" s="32" t="s">
        <v>20</v>
      </c>
      <c r="H195" s="32" t="s">
        <v>21</v>
      </c>
      <c r="I195" s="32" t="s">
        <v>10</v>
      </c>
      <c r="J195" s="32" t="s">
        <v>14</v>
      </c>
      <c r="K195" s="32" t="s">
        <v>136</v>
      </c>
      <c r="L195" s="34">
        <v>5431</v>
      </c>
      <c r="M195" s="150">
        <v>727576.70689499995</v>
      </c>
      <c r="N195" s="35">
        <v>-241746.89</v>
      </c>
      <c r="O195" s="35">
        <v>100401.13912127887</v>
      </c>
      <c r="P195" s="31">
        <v>581225.81689499994</v>
      </c>
      <c r="Q195" s="36">
        <v>6454.6854940000003</v>
      </c>
      <c r="R195" s="37">
        <v>0</v>
      </c>
      <c r="S195" s="37">
        <v>3207.8087851440891</v>
      </c>
      <c r="T195" s="37">
        <v>7654.1912148559113</v>
      </c>
      <c r="U195" s="38">
        <v>10862.058573370105</v>
      </c>
      <c r="V195" s="39">
        <v>17316.744067370106</v>
      </c>
      <c r="W195" s="35">
        <v>598542.56096237001</v>
      </c>
      <c r="X195" s="35">
        <v>6014.6414721441688</v>
      </c>
      <c r="Y195" s="34">
        <v>592527.91949022585</v>
      </c>
      <c r="Z195" s="144">
        <v>0</v>
      </c>
      <c r="AA195" s="35">
        <v>78956.470611787328</v>
      </c>
      <c r="AB195" s="35">
        <v>111988.74786579951</v>
      </c>
      <c r="AC195" s="35">
        <v>38909.14</v>
      </c>
      <c r="AD195" s="35">
        <v>4796.8482696499996</v>
      </c>
      <c r="AE195" s="35">
        <v>33315.15</v>
      </c>
      <c r="AF195" s="35">
        <v>267966.35674723686</v>
      </c>
      <c r="AG195" s="137">
        <v>221098</v>
      </c>
      <c r="AH195" s="35">
        <v>221098</v>
      </c>
      <c r="AI195" s="35">
        <v>107928</v>
      </c>
      <c r="AJ195" s="35">
        <v>107928</v>
      </c>
      <c r="AK195" s="35">
        <v>0</v>
      </c>
      <c r="AL195" s="35">
        <v>113170</v>
      </c>
      <c r="AM195" s="35">
        <v>113170</v>
      </c>
      <c r="AN195" s="35">
        <v>0</v>
      </c>
      <c r="AO195" s="35">
        <v>581225.81689499994</v>
      </c>
      <c r="AP195" s="35">
        <v>581225.81689499994</v>
      </c>
      <c r="AQ195" s="35">
        <v>0</v>
      </c>
      <c r="AR195" s="35">
        <v>-241746.89</v>
      </c>
      <c r="AS195" s="35">
        <v>0</v>
      </c>
    </row>
    <row r="196" spans="2:45" s="1" customFormat="1" ht="12.75" x14ac:dyDescent="0.2">
      <c r="B196" s="32" t="s">
        <v>745</v>
      </c>
      <c r="C196" s="33" t="s">
        <v>18</v>
      </c>
      <c r="D196" s="32" t="s">
        <v>19</v>
      </c>
      <c r="E196" s="32" t="s">
        <v>13</v>
      </c>
      <c r="F196" s="32" t="s">
        <v>11</v>
      </c>
      <c r="G196" s="32" t="s">
        <v>20</v>
      </c>
      <c r="H196" s="32" t="s">
        <v>21</v>
      </c>
      <c r="I196" s="32" t="s">
        <v>10</v>
      </c>
      <c r="J196" s="32" t="s">
        <v>12</v>
      </c>
      <c r="K196" s="32" t="s">
        <v>22</v>
      </c>
      <c r="L196" s="34">
        <v>2044</v>
      </c>
      <c r="M196" s="150">
        <v>122708.965068</v>
      </c>
      <c r="N196" s="35">
        <v>-49091.649999999994</v>
      </c>
      <c r="O196" s="35">
        <v>25283.920333892402</v>
      </c>
      <c r="P196" s="31">
        <v>21055.015068000008</v>
      </c>
      <c r="Q196" s="36">
        <v>7119.0797220000004</v>
      </c>
      <c r="R196" s="37">
        <v>0</v>
      </c>
      <c r="S196" s="37">
        <v>1972.4568285721859</v>
      </c>
      <c r="T196" s="37">
        <v>2115.5431714278138</v>
      </c>
      <c r="U196" s="38">
        <v>4088.0220445532118</v>
      </c>
      <c r="V196" s="39">
        <v>11207.101766553213</v>
      </c>
      <c r="W196" s="35">
        <v>32262.116834553221</v>
      </c>
      <c r="X196" s="35">
        <v>3698.3565535721864</v>
      </c>
      <c r="Y196" s="34">
        <v>28563.760280981034</v>
      </c>
      <c r="Z196" s="144">
        <v>0</v>
      </c>
      <c r="AA196" s="35">
        <v>4784.5662695433357</v>
      </c>
      <c r="AB196" s="35">
        <v>14067.120618258832</v>
      </c>
      <c r="AC196" s="35">
        <v>8567.86</v>
      </c>
      <c r="AD196" s="35">
        <v>943.0994212500002</v>
      </c>
      <c r="AE196" s="35">
        <v>105.43</v>
      </c>
      <c r="AF196" s="35">
        <v>28468.076309052169</v>
      </c>
      <c r="AG196" s="137">
        <v>31306</v>
      </c>
      <c r="AH196" s="35">
        <v>40187.699999999997</v>
      </c>
      <c r="AI196" s="35">
        <v>0</v>
      </c>
      <c r="AJ196" s="35">
        <v>8881.7000000000007</v>
      </c>
      <c r="AK196" s="35">
        <v>8881.7000000000007</v>
      </c>
      <c r="AL196" s="35">
        <v>31306</v>
      </c>
      <c r="AM196" s="35">
        <v>31306</v>
      </c>
      <c r="AN196" s="35">
        <v>0</v>
      </c>
      <c r="AO196" s="35">
        <v>21055.015068000008</v>
      </c>
      <c r="AP196" s="35">
        <v>12173.315068000007</v>
      </c>
      <c r="AQ196" s="35">
        <v>8881.7000000000007</v>
      </c>
      <c r="AR196" s="35">
        <v>-109551.65</v>
      </c>
      <c r="AS196" s="35">
        <v>60460</v>
      </c>
    </row>
    <row r="197" spans="2:45" s="1" customFormat="1" ht="12.75" x14ac:dyDescent="0.2">
      <c r="B197" s="32" t="s">
        <v>745</v>
      </c>
      <c r="C197" s="33" t="s">
        <v>338</v>
      </c>
      <c r="D197" s="32" t="s">
        <v>339</v>
      </c>
      <c r="E197" s="32" t="s">
        <v>13</v>
      </c>
      <c r="F197" s="32" t="s">
        <v>11</v>
      </c>
      <c r="G197" s="32" t="s">
        <v>20</v>
      </c>
      <c r="H197" s="32" t="s">
        <v>21</v>
      </c>
      <c r="I197" s="32" t="s">
        <v>10</v>
      </c>
      <c r="J197" s="32" t="s">
        <v>12</v>
      </c>
      <c r="K197" s="32" t="s">
        <v>340</v>
      </c>
      <c r="L197" s="34">
        <v>1060</v>
      </c>
      <c r="M197" s="150">
        <v>32064.001619999999</v>
      </c>
      <c r="N197" s="35">
        <v>-24783.4</v>
      </c>
      <c r="O197" s="35">
        <v>11979.903888892524</v>
      </c>
      <c r="P197" s="31">
        <v>12833.001781999992</v>
      </c>
      <c r="Q197" s="36">
        <v>1552.218145</v>
      </c>
      <c r="R197" s="37">
        <v>0</v>
      </c>
      <c r="S197" s="37">
        <v>1770.3023588578226</v>
      </c>
      <c r="T197" s="37">
        <v>349.69764114217742</v>
      </c>
      <c r="U197" s="38">
        <v>2120.0114321068513</v>
      </c>
      <c r="V197" s="39">
        <v>3672.2295771068511</v>
      </c>
      <c r="W197" s="35">
        <v>16505.231359106845</v>
      </c>
      <c r="X197" s="35">
        <v>3319.3169228578263</v>
      </c>
      <c r="Y197" s="34">
        <v>13185.914436249019</v>
      </c>
      <c r="Z197" s="144">
        <v>0</v>
      </c>
      <c r="AA197" s="35">
        <v>1944.818105665639</v>
      </c>
      <c r="AB197" s="35">
        <v>6517.3732737716455</v>
      </c>
      <c r="AC197" s="35">
        <v>4443.22</v>
      </c>
      <c r="AD197" s="35">
        <v>0</v>
      </c>
      <c r="AE197" s="35">
        <v>439.41</v>
      </c>
      <c r="AF197" s="35">
        <v>13344.821379437286</v>
      </c>
      <c r="AG197" s="137">
        <v>23000</v>
      </c>
      <c r="AH197" s="35">
        <v>26206.400161999998</v>
      </c>
      <c r="AI197" s="35">
        <v>0</v>
      </c>
      <c r="AJ197" s="35">
        <v>3206.4001619999999</v>
      </c>
      <c r="AK197" s="35">
        <v>3206.4001619999999</v>
      </c>
      <c r="AL197" s="35">
        <v>23000</v>
      </c>
      <c r="AM197" s="35">
        <v>23000</v>
      </c>
      <c r="AN197" s="35">
        <v>0</v>
      </c>
      <c r="AO197" s="35">
        <v>12833.001781999992</v>
      </c>
      <c r="AP197" s="35">
        <v>9626.6016199999922</v>
      </c>
      <c r="AQ197" s="35">
        <v>3206.4001619999999</v>
      </c>
      <c r="AR197" s="35">
        <v>-27904</v>
      </c>
      <c r="AS197" s="35">
        <v>3120.5999999999985</v>
      </c>
    </row>
    <row r="198" spans="2:45" s="1" customFormat="1" ht="12.75" x14ac:dyDescent="0.2">
      <c r="B198" s="32" t="s">
        <v>745</v>
      </c>
      <c r="C198" s="33" t="s">
        <v>660</v>
      </c>
      <c r="D198" s="32" t="s">
        <v>661</v>
      </c>
      <c r="E198" s="32" t="s">
        <v>13</v>
      </c>
      <c r="F198" s="32" t="s">
        <v>11</v>
      </c>
      <c r="G198" s="32" t="s">
        <v>20</v>
      </c>
      <c r="H198" s="32" t="s">
        <v>21</v>
      </c>
      <c r="I198" s="32" t="s">
        <v>10</v>
      </c>
      <c r="J198" s="32" t="s">
        <v>12</v>
      </c>
      <c r="K198" s="32" t="s">
        <v>662</v>
      </c>
      <c r="L198" s="34">
        <v>1938</v>
      </c>
      <c r="M198" s="150">
        <v>85995.638486000011</v>
      </c>
      <c r="N198" s="35">
        <v>-35865</v>
      </c>
      <c r="O198" s="35">
        <v>11012.586412427405</v>
      </c>
      <c r="P198" s="31">
        <v>80609.638486000011</v>
      </c>
      <c r="Q198" s="36">
        <v>4680.3190919999997</v>
      </c>
      <c r="R198" s="37">
        <v>0</v>
      </c>
      <c r="S198" s="37">
        <v>2711.2844400010413</v>
      </c>
      <c r="T198" s="37">
        <v>1164.7155599989587</v>
      </c>
      <c r="U198" s="38">
        <v>3876.0209013425269</v>
      </c>
      <c r="V198" s="39">
        <v>8556.3399933425262</v>
      </c>
      <c r="W198" s="35">
        <v>89165.978479342535</v>
      </c>
      <c r="X198" s="35">
        <v>5083.6583250010153</v>
      </c>
      <c r="Y198" s="34">
        <v>84082.32015434152</v>
      </c>
      <c r="Z198" s="144">
        <v>0</v>
      </c>
      <c r="AA198" s="35">
        <v>4837.7728340047188</v>
      </c>
      <c r="AB198" s="35">
        <v>10950.517401491688</v>
      </c>
      <c r="AC198" s="35">
        <v>11360.04</v>
      </c>
      <c r="AD198" s="35">
        <v>85.808781350739977</v>
      </c>
      <c r="AE198" s="35">
        <v>1560.13</v>
      </c>
      <c r="AF198" s="35">
        <v>28794.269016847149</v>
      </c>
      <c r="AG198" s="137">
        <v>35961</v>
      </c>
      <c r="AH198" s="35">
        <v>35961</v>
      </c>
      <c r="AI198" s="35">
        <v>12811</v>
      </c>
      <c r="AJ198" s="35">
        <v>12811</v>
      </c>
      <c r="AK198" s="35">
        <v>0</v>
      </c>
      <c r="AL198" s="35">
        <v>23150</v>
      </c>
      <c r="AM198" s="35">
        <v>23150</v>
      </c>
      <c r="AN198" s="35">
        <v>0</v>
      </c>
      <c r="AO198" s="35">
        <v>80609.638486000011</v>
      </c>
      <c r="AP198" s="35">
        <v>80609.638486000011</v>
      </c>
      <c r="AQ198" s="35">
        <v>0</v>
      </c>
      <c r="AR198" s="35">
        <v>-35865</v>
      </c>
      <c r="AS198" s="35">
        <v>0</v>
      </c>
    </row>
    <row r="199" spans="2:45" s="1" customFormat="1" ht="12.75" x14ac:dyDescent="0.2">
      <c r="B199" s="32" t="s">
        <v>745</v>
      </c>
      <c r="C199" s="33" t="s">
        <v>65</v>
      </c>
      <c r="D199" s="32" t="s">
        <v>66</v>
      </c>
      <c r="E199" s="32" t="s">
        <v>13</v>
      </c>
      <c r="F199" s="32" t="s">
        <v>11</v>
      </c>
      <c r="G199" s="32" t="s">
        <v>20</v>
      </c>
      <c r="H199" s="32" t="s">
        <v>21</v>
      </c>
      <c r="I199" s="32" t="s">
        <v>10</v>
      </c>
      <c r="J199" s="32" t="s">
        <v>17</v>
      </c>
      <c r="K199" s="32" t="s">
        <v>67</v>
      </c>
      <c r="L199" s="34">
        <v>217</v>
      </c>
      <c r="M199" s="150">
        <v>8682.7263910000001</v>
      </c>
      <c r="N199" s="35">
        <v>-1601</v>
      </c>
      <c r="O199" s="35">
        <v>757.47988688096507</v>
      </c>
      <c r="P199" s="31">
        <v>5620.1033910000006</v>
      </c>
      <c r="Q199" s="36">
        <v>245.17525900000001</v>
      </c>
      <c r="R199" s="37">
        <v>0</v>
      </c>
      <c r="S199" s="37">
        <v>52.175761142877178</v>
      </c>
      <c r="T199" s="37">
        <v>381.82423885712285</v>
      </c>
      <c r="U199" s="38">
        <v>434.0023403464026</v>
      </c>
      <c r="V199" s="39">
        <v>679.17759934640264</v>
      </c>
      <c r="W199" s="35">
        <v>6299.2809903464031</v>
      </c>
      <c r="X199" s="35">
        <v>97.829552142877219</v>
      </c>
      <c r="Y199" s="34">
        <v>6201.4514382035259</v>
      </c>
      <c r="Z199" s="144">
        <v>0</v>
      </c>
      <c r="AA199" s="35">
        <v>2114.155502295293</v>
      </c>
      <c r="AB199" s="35">
        <v>1096.4738852662456</v>
      </c>
      <c r="AC199" s="35">
        <v>3505.35</v>
      </c>
      <c r="AD199" s="35">
        <v>1441.9399034879998</v>
      </c>
      <c r="AE199" s="35">
        <v>0</v>
      </c>
      <c r="AF199" s="35">
        <v>8157.9192910495376</v>
      </c>
      <c r="AG199" s="137">
        <v>0</v>
      </c>
      <c r="AH199" s="35">
        <v>2766.377</v>
      </c>
      <c r="AI199" s="35">
        <v>0</v>
      </c>
      <c r="AJ199" s="35">
        <v>643.90000000000009</v>
      </c>
      <c r="AK199" s="35">
        <v>643.90000000000009</v>
      </c>
      <c r="AL199" s="35">
        <v>0</v>
      </c>
      <c r="AM199" s="35">
        <v>2122.4769999999999</v>
      </c>
      <c r="AN199" s="35">
        <v>2122.4769999999999</v>
      </c>
      <c r="AO199" s="35">
        <v>5620.1033910000006</v>
      </c>
      <c r="AP199" s="35">
        <v>2853.7263910000011</v>
      </c>
      <c r="AQ199" s="35">
        <v>2766.3770000000004</v>
      </c>
      <c r="AR199" s="35">
        <v>-1601</v>
      </c>
      <c r="AS199" s="35">
        <v>0</v>
      </c>
    </row>
    <row r="200" spans="2:45" s="1" customFormat="1" ht="12.75" x14ac:dyDescent="0.2">
      <c r="B200" s="32" t="s">
        <v>745</v>
      </c>
      <c r="C200" s="33" t="s">
        <v>180</v>
      </c>
      <c r="D200" s="32" t="s">
        <v>181</v>
      </c>
      <c r="E200" s="32" t="s">
        <v>13</v>
      </c>
      <c r="F200" s="32" t="s">
        <v>11</v>
      </c>
      <c r="G200" s="32" t="s">
        <v>20</v>
      </c>
      <c r="H200" s="32" t="s">
        <v>21</v>
      </c>
      <c r="I200" s="32" t="s">
        <v>10</v>
      </c>
      <c r="J200" s="32" t="s">
        <v>16</v>
      </c>
      <c r="K200" s="32" t="s">
        <v>182</v>
      </c>
      <c r="L200" s="34">
        <v>11229</v>
      </c>
      <c r="M200" s="150">
        <v>1478960.078459</v>
      </c>
      <c r="N200" s="35">
        <v>-194728.8</v>
      </c>
      <c r="O200" s="35">
        <v>0</v>
      </c>
      <c r="P200" s="31">
        <v>1105075.2863049</v>
      </c>
      <c r="Q200" s="36">
        <v>53682.255952</v>
      </c>
      <c r="R200" s="37">
        <v>0</v>
      </c>
      <c r="S200" s="37">
        <v>21018.652950865213</v>
      </c>
      <c r="T200" s="37">
        <v>1439.3470491347871</v>
      </c>
      <c r="U200" s="38">
        <v>22458.121104837581</v>
      </c>
      <c r="V200" s="39">
        <v>76140.377056837577</v>
      </c>
      <c r="W200" s="35">
        <v>1181215.6633617375</v>
      </c>
      <c r="X200" s="35">
        <v>39409.97428286518</v>
      </c>
      <c r="Y200" s="34">
        <v>1141805.6890788723</v>
      </c>
      <c r="Z200" s="144">
        <v>113923.00872703365</v>
      </c>
      <c r="AA200" s="35">
        <v>204403.80662093576</v>
      </c>
      <c r="AB200" s="35">
        <v>253538.56960261852</v>
      </c>
      <c r="AC200" s="35">
        <v>47068.75</v>
      </c>
      <c r="AD200" s="35">
        <v>15245.3</v>
      </c>
      <c r="AE200" s="35">
        <v>61898.98</v>
      </c>
      <c r="AF200" s="35">
        <v>696078.41495058802</v>
      </c>
      <c r="AG200" s="137">
        <v>245993</v>
      </c>
      <c r="AH200" s="35">
        <v>391514.00784590002</v>
      </c>
      <c r="AI200" s="35">
        <v>2375</v>
      </c>
      <c r="AJ200" s="35">
        <v>147896.00784589999</v>
      </c>
      <c r="AK200" s="35">
        <v>145521.00784589999</v>
      </c>
      <c r="AL200" s="35">
        <v>243618</v>
      </c>
      <c r="AM200" s="35">
        <v>243618</v>
      </c>
      <c r="AN200" s="35">
        <v>0</v>
      </c>
      <c r="AO200" s="35">
        <v>1105075.2863049</v>
      </c>
      <c r="AP200" s="35">
        <v>959554.27845899994</v>
      </c>
      <c r="AQ200" s="35">
        <v>145521.00784590002</v>
      </c>
      <c r="AR200" s="35">
        <v>-228200</v>
      </c>
      <c r="AS200" s="35">
        <v>33471.200000000012</v>
      </c>
    </row>
    <row r="201" spans="2:45" s="1" customFormat="1" ht="12.75" x14ac:dyDescent="0.2">
      <c r="B201" s="32" t="s">
        <v>745</v>
      </c>
      <c r="C201" s="33" t="s">
        <v>89</v>
      </c>
      <c r="D201" s="32" t="s">
        <v>90</v>
      </c>
      <c r="E201" s="32" t="s">
        <v>13</v>
      </c>
      <c r="F201" s="32" t="s">
        <v>11</v>
      </c>
      <c r="G201" s="32" t="s">
        <v>20</v>
      </c>
      <c r="H201" s="32" t="s">
        <v>21</v>
      </c>
      <c r="I201" s="32" t="s">
        <v>10</v>
      </c>
      <c r="J201" s="32" t="s">
        <v>12</v>
      </c>
      <c r="K201" s="32" t="s">
        <v>91</v>
      </c>
      <c r="L201" s="34">
        <v>1247</v>
      </c>
      <c r="M201" s="150">
        <v>84418.192861999996</v>
      </c>
      <c r="N201" s="35">
        <v>728</v>
      </c>
      <c r="O201" s="35">
        <v>0</v>
      </c>
      <c r="P201" s="31">
        <v>51010.122861999989</v>
      </c>
      <c r="Q201" s="36">
        <v>3824.0845060000001</v>
      </c>
      <c r="R201" s="37">
        <v>0</v>
      </c>
      <c r="S201" s="37">
        <v>2940.3787531439862</v>
      </c>
      <c r="T201" s="37">
        <v>-24.123354805593863</v>
      </c>
      <c r="U201" s="38">
        <v>2916.2711242550527</v>
      </c>
      <c r="V201" s="39">
        <v>6740.3556302550533</v>
      </c>
      <c r="W201" s="35">
        <v>57750.478492255046</v>
      </c>
      <c r="X201" s="35">
        <v>5513.2101621439942</v>
      </c>
      <c r="Y201" s="34">
        <v>52237.268330111052</v>
      </c>
      <c r="Z201" s="144">
        <v>0</v>
      </c>
      <c r="AA201" s="35">
        <v>2094.1821373540006</v>
      </c>
      <c r="AB201" s="35">
        <v>11386.05132983267</v>
      </c>
      <c r="AC201" s="35">
        <v>5227.07</v>
      </c>
      <c r="AD201" s="35">
        <v>550.73500000000001</v>
      </c>
      <c r="AE201" s="35">
        <v>6256.62</v>
      </c>
      <c r="AF201" s="35">
        <v>25514.658467186669</v>
      </c>
      <c r="AG201" s="137">
        <v>8002</v>
      </c>
      <c r="AH201" s="35">
        <v>13953.929999999998</v>
      </c>
      <c r="AI201" s="35">
        <v>0</v>
      </c>
      <c r="AJ201" s="35">
        <v>0</v>
      </c>
      <c r="AK201" s="35">
        <v>0</v>
      </c>
      <c r="AL201" s="35">
        <v>8002</v>
      </c>
      <c r="AM201" s="35">
        <v>13953.929999999998</v>
      </c>
      <c r="AN201" s="35">
        <v>5951.9299999999985</v>
      </c>
      <c r="AO201" s="35">
        <v>51010.122861999989</v>
      </c>
      <c r="AP201" s="35">
        <v>45058.192861999989</v>
      </c>
      <c r="AQ201" s="35">
        <v>5951.93</v>
      </c>
      <c r="AR201" s="35">
        <v>728</v>
      </c>
      <c r="AS201" s="35">
        <v>0</v>
      </c>
    </row>
    <row r="202" spans="2:45" s="1" customFormat="1" ht="12.75" x14ac:dyDescent="0.2">
      <c r="B202" s="32" t="s">
        <v>745</v>
      </c>
      <c r="C202" s="33" t="s">
        <v>612</v>
      </c>
      <c r="D202" s="32" t="s">
        <v>613</v>
      </c>
      <c r="E202" s="32" t="s">
        <v>13</v>
      </c>
      <c r="F202" s="32" t="s">
        <v>11</v>
      </c>
      <c r="G202" s="32" t="s">
        <v>20</v>
      </c>
      <c r="H202" s="32" t="s">
        <v>21</v>
      </c>
      <c r="I202" s="32" t="s">
        <v>10</v>
      </c>
      <c r="J202" s="32" t="s">
        <v>12</v>
      </c>
      <c r="K202" s="32" t="s">
        <v>614</v>
      </c>
      <c r="L202" s="34">
        <v>1005</v>
      </c>
      <c r="M202" s="150">
        <v>53676.660840000004</v>
      </c>
      <c r="N202" s="35">
        <v>-61855.6</v>
      </c>
      <c r="O202" s="35">
        <v>23449.213718817118</v>
      </c>
      <c r="P202" s="31">
        <v>3621.6608400000114</v>
      </c>
      <c r="Q202" s="36">
        <v>2343.105575</v>
      </c>
      <c r="R202" s="37">
        <v>0</v>
      </c>
      <c r="S202" s="37">
        <v>501.51221485733549</v>
      </c>
      <c r="T202" s="37">
        <v>14985.592414124994</v>
      </c>
      <c r="U202" s="38">
        <v>15487.188143244093</v>
      </c>
      <c r="V202" s="39">
        <v>17830.293718244095</v>
      </c>
      <c r="W202" s="35">
        <v>21451.954558244106</v>
      </c>
      <c r="X202" s="35">
        <v>18863.605894674445</v>
      </c>
      <c r="Y202" s="34">
        <v>2588.3486635696627</v>
      </c>
      <c r="Z202" s="144">
        <v>0</v>
      </c>
      <c r="AA202" s="35">
        <v>799.59132369520046</v>
      </c>
      <c r="AB202" s="35">
        <v>3799.4632763628829</v>
      </c>
      <c r="AC202" s="35">
        <v>6256.27</v>
      </c>
      <c r="AD202" s="35">
        <v>560</v>
      </c>
      <c r="AE202" s="35">
        <v>0</v>
      </c>
      <c r="AF202" s="35">
        <v>11415.324600058084</v>
      </c>
      <c r="AG202" s="137">
        <v>118110</v>
      </c>
      <c r="AH202" s="35">
        <v>118975.6</v>
      </c>
      <c r="AI202" s="35">
        <v>2385</v>
      </c>
      <c r="AJ202" s="35">
        <v>3250.6000000000004</v>
      </c>
      <c r="AK202" s="35">
        <v>865.60000000000036</v>
      </c>
      <c r="AL202" s="35">
        <v>115725</v>
      </c>
      <c r="AM202" s="35">
        <v>115725</v>
      </c>
      <c r="AN202" s="35">
        <v>0</v>
      </c>
      <c r="AO202" s="35">
        <v>3621.6608400000114</v>
      </c>
      <c r="AP202" s="35">
        <v>2756.060840000011</v>
      </c>
      <c r="AQ202" s="35">
        <v>865.60000000000036</v>
      </c>
      <c r="AR202" s="35">
        <v>-96447</v>
      </c>
      <c r="AS202" s="35">
        <v>34591.4</v>
      </c>
    </row>
    <row r="203" spans="2:45" s="1" customFormat="1" ht="12.75" x14ac:dyDescent="0.2">
      <c r="B203" s="32" t="s">
        <v>745</v>
      </c>
      <c r="C203" s="33" t="s">
        <v>473</v>
      </c>
      <c r="D203" s="32" t="s">
        <v>474</v>
      </c>
      <c r="E203" s="32" t="s">
        <v>13</v>
      </c>
      <c r="F203" s="32" t="s">
        <v>11</v>
      </c>
      <c r="G203" s="32" t="s">
        <v>20</v>
      </c>
      <c r="H203" s="32" t="s">
        <v>21</v>
      </c>
      <c r="I203" s="32" t="s">
        <v>10</v>
      </c>
      <c r="J203" s="32" t="s">
        <v>17</v>
      </c>
      <c r="K203" s="32" t="s">
        <v>475</v>
      </c>
      <c r="L203" s="34">
        <v>413</v>
      </c>
      <c r="M203" s="150">
        <v>13897.55899</v>
      </c>
      <c r="N203" s="35">
        <v>10043</v>
      </c>
      <c r="O203" s="35">
        <v>0</v>
      </c>
      <c r="P203" s="31">
        <v>27980.111989999998</v>
      </c>
      <c r="Q203" s="36">
        <v>293.31348100000002</v>
      </c>
      <c r="R203" s="37">
        <v>0</v>
      </c>
      <c r="S203" s="37">
        <v>335.153386285843</v>
      </c>
      <c r="T203" s="37">
        <v>490.846613714157</v>
      </c>
      <c r="U203" s="38">
        <v>826.0044542076696</v>
      </c>
      <c r="V203" s="39">
        <v>1119.3179352076695</v>
      </c>
      <c r="W203" s="35">
        <v>29099.429925207667</v>
      </c>
      <c r="X203" s="35">
        <v>628.41259928584259</v>
      </c>
      <c r="Y203" s="34">
        <v>28471.017325921825</v>
      </c>
      <c r="Z203" s="144">
        <v>0</v>
      </c>
      <c r="AA203" s="35">
        <v>1179.034850596109</v>
      </c>
      <c r="AB203" s="35">
        <v>936.28790844779155</v>
      </c>
      <c r="AC203" s="35">
        <v>1731.18</v>
      </c>
      <c r="AD203" s="35">
        <v>125</v>
      </c>
      <c r="AE203" s="35">
        <v>200.24</v>
      </c>
      <c r="AF203" s="35">
        <v>4171.7427590439002</v>
      </c>
      <c r="AG203" s="137">
        <v>0</v>
      </c>
      <c r="AH203" s="35">
        <v>4039.5529999999994</v>
      </c>
      <c r="AI203" s="35">
        <v>0</v>
      </c>
      <c r="AJ203" s="35">
        <v>0</v>
      </c>
      <c r="AK203" s="35">
        <v>0</v>
      </c>
      <c r="AL203" s="35">
        <v>0</v>
      </c>
      <c r="AM203" s="35">
        <v>4039.5529999999994</v>
      </c>
      <c r="AN203" s="35">
        <v>4039.5529999999994</v>
      </c>
      <c r="AO203" s="35">
        <v>27980.111989999998</v>
      </c>
      <c r="AP203" s="35">
        <v>23940.558989999998</v>
      </c>
      <c r="AQ203" s="35">
        <v>4039.5529999999999</v>
      </c>
      <c r="AR203" s="35">
        <v>10043</v>
      </c>
      <c r="AS203" s="35">
        <v>0</v>
      </c>
    </row>
    <row r="204" spans="2:45" s="1" customFormat="1" ht="12.75" x14ac:dyDescent="0.2">
      <c r="B204" s="32" t="s">
        <v>745</v>
      </c>
      <c r="C204" s="33" t="s">
        <v>266</v>
      </c>
      <c r="D204" s="32" t="s">
        <v>267</v>
      </c>
      <c r="E204" s="32" t="s">
        <v>13</v>
      </c>
      <c r="F204" s="32" t="s">
        <v>11</v>
      </c>
      <c r="G204" s="32" t="s">
        <v>20</v>
      </c>
      <c r="H204" s="32" t="s">
        <v>21</v>
      </c>
      <c r="I204" s="32" t="s">
        <v>10</v>
      </c>
      <c r="J204" s="32" t="s">
        <v>12</v>
      </c>
      <c r="K204" s="32" t="s">
        <v>268</v>
      </c>
      <c r="L204" s="34">
        <v>1746</v>
      </c>
      <c r="M204" s="150">
        <v>437322.52906700002</v>
      </c>
      <c r="N204" s="35">
        <v>-390096</v>
      </c>
      <c r="O204" s="35">
        <v>268525.68340026494</v>
      </c>
      <c r="P204" s="31">
        <v>144898.52906700002</v>
      </c>
      <c r="Q204" s="36">
        <v>11947.237228</v>
      </c>
      <c r="R204" s="37">
        <v>0</v>
      </c>
      <c r="S204" s="37">
        <v>0</v>
      </c>
      <c r="T204" s="37">
        <v>91414.600620010213</v>
      </c>
      <c r="U204" s="38">
        <v>91415.093573539503</v>
      </c>
      <c r="V204" s="39">
        <v>103362.3308015395</v>
      </c>
      <c r="W204" s="35">
        <v>248260.85986853953</v>
      </c>
      <c r="X204" s="35">
        <v>111679.91710526493</v>
      </c>
      <c r="Y204" s="34">
        <v>136580.94276327459</v>
      </c>
      <c r="Z204" s="144">
        <v>33700.493877260116</v>
      </c>
      <c r="AA204" s="35">
        <v>182750.47011937463</v>
      </c>
      <c r="AB204" s="35">
        <v>75989.805783503252</v>
      </c>
      <c r="AC204" s="35">
        <v>7318.73</v>
      </c>
      <c r="AD204" s="35">
        <v>1674.1957054624995</v>
      </c>
      <c r="AE204" s="35">
        <v>4388.95</v>
      </c>
      <c r="AF204" s="35">
        <v>305822.64548560051</v>
      </c>
      <c r="AG204" s="137">
        <v>221843</v>
      </c>
      <c r="AH204" s="35">
        <v>237912</v>
      </c>
      <c r="AI204" s="35">
        <v>0</v>
      </c>
      <c r="AJ204" s="35">
        <v>16069</v>
      </c>
      <c r="AK204" s="35">
        <v>16069</v>
      </c>
      <c r="AL204" s="35">
        <v>221843</v>
      </c>
      <c r="AM204" s="35">
        <v>221843</v>
      </c>
      <c r="AN204" s="35">
        <v>0</v>
      </c>
      <c r="AO204" s="35">
        <v>144898.52906700002</v>
      </c>
      <c r="AP204" s="35">
        <v>128829.52906700002</v>
      </c>
      <c r="AQ204" s="35">
        <v>16069</v>
      </c>
      <c r="AR204" s="35">
        <v>-390096</v>
      </c>
      <c r="AS204" s="35">
        <v>0</v>
      </c>
    </row>
    <row r="205" spans="2:45" s="1" customFormat="1" ht="12.75" x14ac:dyDescent="0.2">
      <c r="B205" s="32" t="s">
        <v>745</v>
      </c>
      <c r="C205" s="33" t="s">
        <v>577</v>
      </c>
      <c r="D205" s="32" t="s">
        <v>578</v>
      </c>
      <c r="E205" s="32" t="s">
        <v>13</v>
      </c>
      <c r="F205" s="32" t="s">
        <v>11</v>
      </c>
      <c r="G205" s="32" t="s">
        <v>20</v>
      </c>
      <c r="H205" s="32" t="s">
        <v>21</v>
      </c>
      <c r="I205" s="32" t="s">
        <v>10</v>
      </c>
      <c r="J205" s="32" t="s">
        <v>16</v>
      </c>
      <c r="K205" s="32" t="s">
        <v>579</v>
      </c>
      <c r="L205" s="34">
        <v>10820</v>
      </c>
      <c r="M205" s="150">
        <v>1256035.5017949999</v>
      </c>
      <c r="N205" s="35">
        <v>-639977.46</v>
      </c>
      <c r="O205" s="35">
        <v>281545.37274906371</v>
      </c>
      <c r="P205" s="31">
        <v>745997.44179499999</v>
      </c>
      <c r="Q205" s="36">
        <v>55031.801850000003</v>
      </c>
      <c r="R205" s="37">
        <v>0</v>
      </c>
      <c r="S205" s="37">
        <v>21104.664459436673</v>
      </c>
      <c r="T205" s="37">
        <v>535.3355405633265</v>
      </c>
      <c r="U205" s="38">
        <v>21640.116693769938</v>
      </c>
      <c r="V205" s="39">
        <v>76671.918543769949</v>
      </c>
      <c r="W205" s="35">
        <v>822669.36033876997</v>
      </c>
      <c r="X205" s="35">
        <v>39571.245861436706</v>
      </c>
      <c r="Y205" s="34">
        <v>783098.11447733326</v>
      </c>
      <c r="Z205" s="144">
        <v>123456.23602363364</v>
      </c>
      <c r="AA205" s="35">
        <v>161867.65728684387</v>
      </c>
      <c r="AB205" s="35">
        <v>196114.72531354724</v>
      </c>
      <c r="AC205" s="35">
        <v>45354.33</v>
      </c>
      <c r="AD205" s="35">
        <v>9136.14</v>
      </c>
      <c r="AE205" s="35">
        <v>75889.47</v>
      </c>
      <c r="AF205" s="35">
        <v>611818.55862402474</v>
      </c>
      <c r="AG205" s="137">
        <v>313770</v>
      </c>
      <c r="AH205" s="35">
        <v>419393.4</v>
      </c>
      <c r="AI205" s="35">
        <v>0</v>
      </c>
      <c r="AJ205" s="35">
        <v>105623.40000000001</v>
      </c>
      <c r="AK205" s="35">
        <v>105623.40000000001</v>
      </c>
      <c r="AL205" s="35">
        <v>313770</v>
      </c>
      <c r="AM205" s="35">
        <v>313770</v>
      </c>
      <c r="AN205" s="35">
        <v>0</v>
      </c>
      <c r="AO205" s="35">
        <v>745997.44179499999</v>
      </c>
      <c r="AP205" s="35">
        <v>640374.04179499997</v>
      </c>
      <c r="AQ205" s="35">
        <v>105623.40000000002</v>
      </c>
      <c r="AR205" s="35">
        <v>-639977.46</v>
      </c>
      <c r="AS205" s="35">
        <v>0</v>
      </c>
    </row>
    <row r="206" spans="2:45" s="1" customFormat="1" ht="12.75" x14ac:dyDescent="0.2">
      <c r="B206" s="32" t="s">
        <v>745</v>
      </c>
      <c r="C206" s="33" t="s">
        <v>284</v>
      </c>
      <c r="D206" s="32" t="s">
        <v>285</v>
      </c>
      <c r="E206" s="32" t="s">
        <v>13</v>
      </c>
      <c r="F206" s="32" t="s">
        <v>11</v>
      </c>
      <c r="G206" s="32" t="s">
        <v>20</v>
      </c>
      <c r="H206" s="32" t="s">
        <v>21</v>
      </c>
      <c r="I206" s="32" t="s">
        <v>10</v>
      </c>
      <c r="J206" s="32" t="s">
        <v>17</v>
      </c>
      <c r="K206" s="32" t="s">
        <v>286</v>
      </c>
      <c r="L206" s="34">
        <v>936</v>
      </c>
      <c r="M206" s="150">
        <v>73902.258902000001</v>
      </c>
      <c r="N206" s="35">
        <v>-23346</v>
      </c>
      <c r="O206" s="35">
        <v>5148.4783621997685</v>
      </c>
      <c r="P206" s="31">
        <v>65256.674901999999</v>
      </c>
      <c r="Q206" s="36">
        <v>3239.343484</v>
      </c>
      <c r="R206" s="37">
        <v>0</v>
      </c>
      <c r="S206" s="37">
        <v>384.10281257157612</v>
      </c>
      <c r="T206" s="37">
        <v>1487.8971874284239</v>
      </c>
      <c r="U206" s="38">
        <v>1872.0100947660501</v>
      </c>
      <c r="V206" s="39">
        <v>5111.3535787660503</v>
      </c>
      <c r="W206" s="35">
        <v>70368.02848076605</v>
      </c>
      <c r="X206" s="35">
        <v>720.19277357158717</v>
      </c>
      <c r="Y206" s="34">
        <v>69647.835707194463</v>
      </c>
      <c r="Z206" s="144">
        <v>0</v>
      </c>
      <c r="AA206" s="35">
        <v>2062.5684931173969</v>
      </c>
      <c r="AB206" s="35">
        <v>6406.3108905782537</v>
      </c>
      <c r="AC206" s="35">
        <v>4940.1000000000004</v>
      </c>
      <c r="AD206" s="35">
        <v>167</v>
      </c>
      <c r="AE206" s="35">
        <v>228</v>
      </c>
      <c r="AF206" s="35">
        <v>13803.979383695651</v>
      </c>
      <c r="AG206" s="137">
        <v>7502</v>
      </c>
      <c r="AH206" s="35">
        <v>14700.416000000001</v>
      </c>
      <c r="AI206" s="35">
        <v>0</v>
      </c>
      <c r="AJ206" s="35">
        <v>5545.4000000000005</v>
      </c>
      <c r="AK206" s="35">
        <v>5545.4000000000005</v>
      </c>
      <c r="AL206" s="35">
        <v>7502</v>
      </c>
      <c r="AM206" s="35">
        <v>9155.0159999999996</v>
      </c>
      <c r="AN206" s="35">
        <v>1653.0159999999996</v>
      </c>
      <c r="AO206" s="35">
        <v>65256.674901999999</v>
      </c>
      <c r="AP206" s="35">
        <v>58058.258902000001</v>
      </c>
      <c r="AQ206" s="35">
        <v>7198.4159999999974</v>
      </c>
      <c r="AR206" s="35">
        <v>-23346</v>
      </c>
      <c r="AS206" s="35">
        <v>0</v>
      </c>
    </row>
    <row r="207" spans="2:45" s="1" customFormat="1" ht="12.75" x14ac:dyDescent="0.2">
      <c r="B207" s="32" t="s">
        <v>745</v>
      </c>
      <c r="C207" s="33" t="s">
        <v>317</v>
      </c>
      <c r="D207" s="32" t="s">
        <v>318</v>
      </c>
      <c r="E207" s="32" t="s">
        <v>13</v>
      </c>
      <c r="F207" s="32" t="s">
        <v>11</v>
      </c>
      <c r="G207" s="32" t="s">
        <v>20</v>
      </c>
      <c r="H207" s="32" t="s">
        <v>21</v>
      </c>
      <c r="I207" s="32" t="s">
        <v>10</v>
      </c>
      <c r="J207" s="32" t="s">
        <v>12</v>
      </c>
      <c r="K207" s="32" t="s">
        <v>319</v>
      </c>
      <c r="L207" s="34">
        <v>1081</v>
      </c>
      <c r="M207" s="150">
        <v>44297.011794999999</v>
      </c>
      <c r="N207" s="35">
        <v>-7920</v>
      </c>
      <c r="O207" s="35">
        <v>3461.0890132</v>
      </c>
      <c r="P207" s="31">
        <v>16949.901794999998</v>
      </c>
      <c r="Q207" s="36">
        <v>2658.7820539999998</v>
      </c>
      <c r="R207" s="37">
        <v>0</v>
      </c>
      <c r="S207" s="37">
        <v>993.19973600038145</v>
      </c>
      <c r="T207" s="37">
        <v>1168.8002639996184</v>
      </c>
      <c r="U207" s="38">
        <v>2162.0116585919873</v>
      </c>
      <c r="V207" s="39">
        <v>4820.7937125919871</v>
      </c>
      <c r="W207" s="35">
        <v>21770.695507591983</v>
      </c>
      <c r="X207" s="35">
        <v>1862.2495050003818</v>
      </c>
      <c r="Y207" s="34">
        <v>19908.446002591601</v>
      </c>
      <c r="Z207" s="144">
        <v>0</v>
      </c>
      <c r="AA207" s="35">
        <v>6127.1340778552458</v>
      </c>
      <c r="AB207" s="35">
        <v>4304.9444986186372</v>
      </c>
      <c r="AC207" s="35">
        <v>7577.68</v>
      </c>
      <c r="AD207" s="35">
        <v>589.65958467360008</v>
      </c>
      <c r="AE207" s="35">
        <v>0</v>
      </c>
      <c r="AF207" s="35">
        <v>18599.418161147485</v>
      </c>
      <c r="AG207" s="137">
        <v>11185</v>
      </c>
      <c r="AH207" s="35">
        <v>15798.89</v>
      </c>
      <c r="AI207" s="35">
        <v>585</v>
      </c>
      <c r="AJ207" s="35">
        <v>3702.5</v>
      </c>
      <c r="AK207" s="35">
        <v>3117.5</v>
      </c>
      <c r="AL207" s="35">
        <v>10600</v>
      </c>
      <c r="AM207" s="35">
        <v>12096.39</v>
      </c>
      <c r="AN207" s="35">
        <v>1496.3899999999994</v>
      </c>
      <c r="AO207" s="35">
        <v>16949.901794999998</v>
      </c>
      <c r="AP207" s="35">
        <v>12336.011794999999</v>
      </c>
      <c r="AQ207" s="35">
        <v>4613.8899999999994</v>
      </c>
      <c r="AR207" s="35">
        <v>-7920</v>
      </c>
      <c r="AS207" s="35">
        <v>0</v>
      </c>
    </row>
    <row r="208" spans="2:45" s="1" customFormat="1" ht="12.75" x14ac:dyDescent="0.2">
      <c r="B208" s="32" t="s">
        <v>745</v>
      </c>
      <c r="C208" s="33" t="s">
        <v>350</v>
      </c>
      <c r="D208" s="32" t="s">
        <v>351</v>
      </c>
      <c r="E208" s="32" t="s">
        <v>13</v>
      </c>
      <c r="F208" s="32" t="s">
        <v>11</v>
      </c>
      <c r="G208" s="32" t="s">
        <v>20</v>
      </c>
      <c r="H208" s="32" t="s">
        <v>21</v>
      </c>
      <c r="I208" s="32" t="s">
        <v>10</v>
      </c>
      <c r="J208" s="32" t="s">
        <v>17</v>
      </c>
      <c r="K208" s="32" t="s">
        <v>352</v>
      </c>
      <c r="L208" s="34">
        <v>108</v>
      </c>
      <c r="M208" s="150">
        <v>8977.4537220000002</v>
      </c>
      <c r="N208" s="35">
        <v>3977.6</v>
      </c>
      <c r="O208" s="35">
        <v>0</v>
      </c>
      <c r="P208" s="31">
        <v>14534.053722000001</v>
      </c>
      <c r="Q208" s="36">
        <v>0</v>
      </c>
      <c r="R208" s="37">
        <v>0</v>
      </c>
      <c r="S208" s="37">
        <v>146.33091428577046</v>
      </c>
      <c r="T208" s="37">
        <v>69.669085714229539</v>
      </c>
      <c r="U208" s="38">
        <v>216.00116478069808</v>
      </c>
      <c r="V208" s="39">
        <v>216.00116478069808</v>
      </c>
      <c r="W208" s="35">
        <v>14750.054886780699</v>
      </c>
      <c r="X208" s="35">
        <v>146.33091428577063</v>
      </c>
      <c r="Y208" s="34">
        <v>14603.723972494929</v>
      </c>
      <c r="Z208" s="144">
        <v>0</v>
      </c>
      <c r="AA208" s="35">
        <v>1639.1663694553588</v>
      </c>
      <c r="AB208" s="35">
        <v>912.41334935943462</v>
      </c>
      <c r="AC208" s="35">
        <v>1083.06</v>
      </c>
      <c r="AD208" s="35">
        <v>0</v>
      </c>
      <c r="AE208" s="35">
        <v>0</v>
      </c>
      <c r="AF208" s="35">
        <v>3634.6397188147935</v>
      </c>
      <c r="AG208" s="137">
        <v>2934</v>
      </c>
      <c r="AH208" s="35">
        <v>2934</v>
      </c>
      <c r="AI208" s="35">
        <v>0</v>
      </c>
      <c r="AJ208" s="35">
        <v>0</v>
      </c>
      <c r="AK208" s="35">
        <v>0</v>
      </c>
      <c r="AL208" s="35">
        <v>2934</v>
      </c>
      <c r="AM208" s="35">
        <v>2934</v>
      </c>
      <c r="AN208" s="35">
        <v>0</v>
      </c>
      <c r="AO208" s="35">
        <v>14534.053722000001</v>
      </c>
      <c r="AP208" s="35">
        <v>14534.053722000001</v>
      </c>
      <c r="AQ208" s="35">
        <v>0</v>
      </c>
      <c r="AR208" s="35">
        <v>3529</v>
      </c>
      <c r="AS208" s="35">
        <v>448.59999999999991</v>
      </c>
    </row>
    <row r="209" spans="2:45" s="1" customFormat="1" ht="12.75" x14ac:dyDescent="0.2">
      <c r="B209" s="32" t="s">
        <v>745</v>
      </c>
      <c r="C209" s="33" t="s">
        <v>645</v>
      </c>
      <c r="D209" s="32" t="s">
        <v>646</v>
      </c>
      <c r="E209" s="32" t="s">
        <v>13</v>
      </c>
      <c r="F209" s="32" t="s">
        <v>11</v>
      </c>
      <c r="G209" s="32" t="s">
        <v>20</v>
      </c>
      <c r="H209" s="32" t="s">
        <v>21</v>
      </c>
      <c r="I209" s="32" t="s">
        <v>10</v>
      </c>
      <c r="J209" s="32" t="s">
        <v>12</v>
      </c>
      <c r="K209" s="32" t="s">
        <v>647</v>
      </c>
      <c r="L209" s="34">
        <v>3264</v>
      </c>
      <c r="M209" s="150">
        <v>225571.21189599996</v>
      </c>
      <c r="N209" s="35">
        <v>-181076.7</v>
      </c>
      <c r="O209" s="35">
        <v>44710.891375848558</v>
      </c>
      <c r="P209" s="31">
        <v>-35110.128104000047</v>
      </c>
      <c r="Q209" s="36">
        <v>12037.436834</v>
      </c>
      <c r="R209" s="37">
        <v>35110.128104000047</v>
      </c>
      <c r="S209" s="37">
        <v>5056.8124594305127</v>
      </c>
      <c r="T209" s="37">
        <v>29163.479781421687</v>
      </c>
      <c r="U209" s="38">
        <v>69330.794209368018</v>
      </c>
      <c r="V209" s="39">
        <v>81368.231043368025</v>
      </c>
      <c r="W209" s="35">
        <v>81368.231043368025</v>
      </c>
      <c r="X209" s="35">
        <v>46579.688805279075</v>
      </c>
      <c r="Y209" s="34">
        <v>34788.54223808895</v>
      </c>
      <c r="Z209" s="144">
        <v>0</v>
      </c>
      <c r="AA209" s="35">
        <v>21559.277647032395</v>
      </c>
      <c r="AB209" s="35">
        <v>36024.604253961938</v>
      </c>
      <c r="AC209" s="35">
        <v>13681.75</v>
      </c>
      <c r="AD209" s="35">
        <v>2015.2672737749999</v>
      </c>
      <c r="AE209" s="35">
        <v>0</v>
      </c>
      <c r="AF209" s="35">
        <v>73280.899174769336</v>
      </c>
      <c r="AG209" s="137">
        <v>0</v>
      </c>
      <c r="AH209" s="35">
        <v>41916.36</v>
      </c>
      <c r="AI209" s="35">
        <v>0</v>
      </c>
      <c r="AJ209" s="35">
        <v>5392.2000000000007</v>
      </c>
      <c r="AK209" s="35">
        <v>5392.2000000000007</v>
      </c>
      <c r="AL209" s="35">
        <v>0</v>
      </c>
      <c r="AM209" s="35">
        <v>36524.159999999996</v>
      </c>
      <c r="AN209" s="35">
        <v>36524.159999999996</v>
      </c>
      <c r="AO209" s="35">
        <v>-35110.128104000047</v>
      </c>
      <c r="AP209" s="35">
        <v>-77026.488104000047</v>
      </c>
      <c r="AQ209" s="35">
        <v>41916.36</v>
      </c>
      <c r="AR209" s="35">
        <v>-196182</v>
      </c>
      <c r="AS209" s="35">
        <v>15105.299999999988</v>
      </c>
    </row>
    <row r="210" spans="2:45" s="1" customFormat="1" ht="12.75" x14ac:dyDescent="0.2">
      <c r="B210" s="32" t="s">
        <v>745</v>
      </c>
      <c r="C210" s="33" t="s">
        <v>437</v>
      </c>
      <c r="D210" s="32" t="s">
        <v>438</v>
      </c>
      <c r="E210" s="32" t="s">
        <v>13</v>
      </c>
      <c r="F210" s="32" t="s">
        <v>11</v>
      </c>
      <c r="G210" s="32" t="s">
        <v>20</v>
      </c>
      <c r="H210" s="32" t="s">
        <v>21</v>
      </c>
      <c r="I210" s="32" t="s">
        <v>10</v>
      </c>
      <c r="J210" s="32" t="s">
        <v>17</v>
      </c>
      <c r="K210" s="32" t="s">
        <v>439</v>
      </c>
      <c r="L210" s="34">
        <v>503</v>
      </c>
      <c r="M210" s="150">
        <v>32566.941467000004</v>
      </c>
      <c r="N210" s="35">
        <v>-20111</v>
      </c>
      <c r="O210" s="35">
        <v>12698.590560850969</v>
      </c>
      <c r="P210" s="31">
        <v>20644.741467000003</v>
      </c>
      <c r="Q210" s="36">
        <v>1349.414223</v>
      </c>
      <c r="R210" s="37">
        <v>0</v>
      </c>
      <c r="S210" s="37">
        <v>243.79928114295078</v>
      </c>
      <c r="T210" s="37">
        <v>762.2007188570492</v>
      </c>
      <c r="U210" s="38">
        <v>1006.0054248582512</v>
      </c>
      <c r="V210" s="39">
        <v>2355.4196478582512</v>
      </c>
      <c r="W210" s="35">
        <v>23000.161114858256</v>
      </c>
      <c r="X210" s="35">
        <v>457.12365214294914</v>
      </c>
      <c r="Y210" s="34">
        <v>22543.037462715307</v>
      </c>
      <c r="Z210" s="144">
        <v>0</v>
      </c>
      <c r="AA210" s="35">
        <v>1589.7339677683594</v>
      </c>
      <c r="AB210" s="35">
        <v>2041.707801545482</v>
      </c>
      <c r="AC210" s="35">
        <v>4842.33</v>
      </c>
      <c r="AD210" s="35">
        <v>69.599350625</v>
      </c>
      <c r="AE210" s="35">
        <v>0</v>
      </c>
      <c r="AF210" s="35">
        <v>8543.3711199388399</v>
      </c>
      <c r="AG210" s="137">
        <v>5300</v>
      </c>
      <c r="AH210" s="35">
        <v>8188.8</v>
      </c>
      <c r="AI210" s="35">
        <v>0</v>
      </c>
      <c r="AJ210" s="35">
        <v>2888.8</v>
      </c>
      <c r="AK210" s="35">
        <v>2888.8</v>
      </c>
      <c r="AL210" s="35">
        <v>5300</v>
      </c>
      <c r="AM210" s="35">
        <v>5300</v>
      </c>
      <c r="AN210" s="35">
        <v>0</v>
      </c>
      <c r="AO210" s="35">
        <v>20644.741467000003</v>
      </c>
      <c r="AP210" s="35">
        <v>17755.941467000004</v>
      </c>
      <c r="AQ210" s="35">
        <v>2888.7999999999993</v>
      </c>
      <c r="AR210" s="35">
        <v>-20111</v>
      </c>
      <c r="AS210" s="35">
        <v>0</v>
      </c>
    </row>
    <row r="211" spans="2:45" s="1" customFormat="1" ht="12.75" x14ac:dyDescent="0.2">
      <c r="B211" s="32" t="s">
        <v>745</v>
      </c>
      <c r="C211" s="33" t="s">
        <v>201</v>
      </c>
      <c r="D211" s="32" t="s">
        <v>202</v>
      </c>
      <c r="E211" s="32" t="s">
        <v>13</v>
      </c>
      <c r="F211" s="32" t="s">
        <v>11</v>
      </c>
      <c r="G211" s="32" t="s">
        <v>20</v>
      </c>
      <c r="H211" s="32" t="s">
        <v>21</v>
      </c>
      <c r="I211" s="32" t="s">
        <v>10</v>
      </c>
      <c r="J211" s="32" t="s">
        <v>17</v>
      </c>
      <c r="K211" s="32" t="s">
        <v>203</v>
      </c>
      <c r="L211" s="34">
        <v>783</v>
      </c>
      <c r="M211" s="150">
        <v>36960.874524999999</v>
      </c>
      <c r="N211" s="35">
        <v>14461</v>
      </c>
      <c r="O211" s="35">
        <v>0</v>
      </c>
      <c r="P211" s="31">
        <v>43035.397525</v>
      </c>
      <c r="Q211" s="36">
        <v>598.63341200000002</v>
      </c>
      <c r="R211" s="37">
        <v>0</v>
      </c>
      <c r="S211" s="37">
        <v>602.46478971451711</v>
      </c>
      <c r="T211" s="37">
        <v>963.53521028548289</v>
      </c>
      <c r="U211" s="38">
        <v>1566.0084446600611</v>
      </c>
      <c r="V211" s="39">
        <v>2164.641856660061</v>
      </c>
      <c r="W211" s="35">
        <v>45200.039381660063</v>
      </c>
      <c r="X211" s="35">
        <v>1129.6214807145152</v>
      </c>
      <c r="Y211" s="34">
        <v>44070.417900945547</v>
      </c>
      <c r="Z211" s="144">
        <v>0</v>
      </c>
      <c r="AA211" s="35">
        <v>270.48349673852323</v>
      </c>
      <c r="AB211" s="35">
        <v>2785.1162853716278</v>
      </c>
      <c r="AC211" s="35">
        <v>5478.89</v>
      </c>
      <c r="AD211" s="35">
        <v>0</v>
      </c>
      <c r="AE211" s="35">
        <v>0</v>
      </c>
      <c r="AF211" s="35">
        <v>8534.4897821101513</v>
      </c>
      <c r="AG211" s="137">
        <v>6324</v>
      </c>
      <c r="AH211" s="35">
        <v>7658.5229999999992</v>
      </c>
      <c r="AI211" s="35">
        <v>0</v>
      </c>
      <c r="AJ211" s="35">
        <v>0</v>
      </c>
      <c r="AK211" s="35">
        <v>0</v>
      </c>
      <c r="AL211" s="35">
        <v>6324</v>
      </c>
      <c r="AM211" s="35">
        <v>7658.5229999999992</v>
      </c>
      <c r="AN211" s="35">
        <v>1334.5229999999992</v>
      </c>
      <c r="AO211" s="35">
        <v>43035.397525</v>
      </c>
      <c r="AP211" s="35">
        <v>41700.874524999999</v>
      </c>
      <c r="AQ211" s="35">
        <v>1334.523000000001</v>
      </c>
      <c r="AR211" s="35">
        <v>14461</v>
      </c>
      <c r="AS211" s="35">
        <v>0</v>
      </c>
    </row>
    <row r="212" spans="2:45" s="1" customFormat="1" ht="12.75" x14ac:dyDescent="0.2">
      <c r="B212" s="32" t="s">
        <v>745</v>
      </c>
      <c r="C212" s="33" t="s">
        <v>407</v>
      </c>
      <c r="D212" s="32" t="s">
        <v>408</v>
      </c>
      <c r="E212" s="32" t="s">
        <v>13</v>
      </c>
      <c r="F212" s="32" t="s">
        <v>11</v>
      </c>
      <c r="G212" s="32" t="s">
        <v>20</v>
      </c>
      <c r="H212" s="32" t="s">
        <v>21</v>
      </c>
      <c r="I212" s="32" t="s">
        <v>10</v>
      </c>
      <c r="J212" s="32" t="s">
        <v>17</v>
      </c>
      <c r="K212" s="32" t="s">
        <v>409</v>
      </c>
      <c r="L212" s="34">
        <v>185</v>
      </c>
      <c r="M212" s="150">
        <v>6357.7180549999994</v>
      </c>
      <c r="N212" s="35">
        <v>-2005.6599999999999</v>
      </c>
      <c r="O212" s="35">
        <v>0</v>
      </c>
      <c r="P212" s="31">
        <v>6568.0430549999983</v>
      </c>
      <c r="Q212" s="36">
        <v>262.76321100000001</v>
      </c>
      <c r="R212" s="37">
        <v>0</v>
      </c>
      <c r="S212" s="37">
        <v>66.960482285739999</v>
      </c>
      <c r="T212" s="37">
        <v>303.03951771426</v>
      </c>
      <c r="U212" s="38">
        <v>370.00199522619579</v>
      </c>
      <c r="V212" s="39">
        <v>632.7652062261958</v>
      </c>
      <c r="W212" s="35">
        <v>7200.8082612261942</v>
      </c>
      <c r="X212" s="35">
        <v>125.55090428574113</v>
      </c>
      <c r="Y212" s="34">
        <v>7075.2573569404531</v>
      </c>
      <c r="Z212" s="144">
        <v>0</v>
      </c>
      <c r="AA212" s="35">
        <v>1513.4545920769735</v>
      </c>
      <c r="AB212" s="35">
        <v>670.28321199611673</v>
      </c>
      <c r="AC212" s="35">
        <v>2595.3900000000003</v>
      </c>
      <c r="AD212" s="35">
        <v>943.34957387672011</v>
      </c>
      <c r="AE212" s="35">
        <v>0</v>
      </c>
      <c r="AF212" s="35">
        <v>5722.47737794981</v>
      </c>
      <c r="AG212" s="137">
        <v>590</v>
      </c>
      <c r="AH212" s="35">
        <v>2215.9849999999997</v>
      </c>
      <c r="AI212" s="35">
        <v>0</v>
      </c>
      <c r="AJ212" s="35">
        <v>406.5</v>
      </c>
      <c r="AK212" s="35">
        <v>406.5</v>
      </c>
      <c r="AL212" s="35">
        <v>590</v>
      </c>
      <c r="AM212" s="35">
        <v>1809.4849999999997</v>
      </c>
      <c r="AN212" s="35">
        <v>1219.4849999999997</v>
      </c>
      <c r="AO212" s="35">
        <v>6568.0430549999983</v>
      </c>
      <c r="AP212" s="35">
        <v>4942.0580549999986</v>
      </c>
      <c r="AQ212" s="35">
        <v>1625.9850000000006</v>
      </c>
      <c r="AR212" s="35">
        <v>-2005.6599999999999</v>
      </c>
      <c r="AS212" s="35">
        <v>0</v>
      </c>
    </row>
    <row r="213" spans="2:45" s="1" customFormat="1" ht="12.75" x14ac:dyDescent="0.2">
      <c r="B213" s="32" t="s">
        <v>745</v>
      </c>
      <c r="C213" s="33" t="s">
        <v>92</v>
      </c>
      <c r="D213" s="32" t="s">
        <v>93</v>
      </c>
      <c r="E213" s="32" t="s">
        <v>13</v>
      </c>
      <c r="F213" s="32" t="s">
        <v>11</v>
      </c>
      <c r="G213" s="32" t="s">
        <v>20</v>
      </c>
      <c r="H213" s="32" t="s">
        <v>21</v>
      </c>
      <c r="I213" s="32" t="s">
        <v>10</v>
      </c>
      <c r="J213" s="32" t="s">
        <v>12</v>
      </c>
      <c r="K213" s="32" t="s">
        <v>94</v>
      </c>
      <c r="L213" s="34">
        <v>2554</v>
      </c>
      <c r="M213" s="150">
        <v>333149.63055200002</v>
      </c>
      <c r="N213" s="35">
        <v>-150081</v>
      </c>
      <c r="O213" s="35">
        <v>77967.440676345374</v>
      </c>
      <c r="P213" s="31">
        <v>260960.93055200001</v>
      </c>
      <c r="Q213" s="36">
        <v>20026.236280000001</v>
      </c>
      <c r="R213" s="37">
        <v>0</v>
      </c>
      <c r="S213" s="37">
        <v>7657.4143771457975</v>
      </c>
      <c r="T213" s="37">
        <v>-137.77633261709525</v>
      </c>
      <c r="U213" s="38">
        <v>7519.6785942011602</v>
      </c>
      <c r="V213" s="39">
        <v>27545.91487420116</v>
      </c>
      <c r="W213" s="35">
        <v>288506.84542620118</v>
      </c>
      <c r="X213" s="35">
        <v>14357.651957145834</v>
      </c>
      <c r="Y213" s="34">
        <v>274149.19346905535</v>
      </c>
      <c r="Z213" s="144">
        <v>10988.58544077025</v>
      </c>
      <c r="AA213" s="35">
        <v>47185.238653304026</v>
      </c>
      <c r="AB213" s="35">
        <v>52816.515191816055</v>
      </c>
      <c r="AC213" s="35">
        <v>10705.63</v>
      </c>
      <c r="AD213" s="35">
        <v>1203.47563315</v>
      </c>
      <c r="AE213" s="35">
        <v>7171.97</v>
      </c>
      <c r="AF213" s="35">
        <v>130071.41491904034</v>
      </c>
      <c r="AG213" s="137">
        <v>115221</v>
      </c>
      <c r="AH213" s="35">
        <v>139175.29999999999</v>
      </c>
      <c r="AI213" s="35">
        <v>0</v>
      </c>
      <c r="AJ213" s="35">
        <v>23954.300000000003</v>
      </c>
      <c r="AK213" s="35">
        <v>23954.300000000003</v>
      </c>
      <c r="AL213" s="35">
        <v>115221</v>
      </c>
      <c r="AM213" s="35">
        <v>115221</v>
      </c>
      <c r="AN213" s="35">
        <v>0</v>
      </c>
      <c r="AO213" s="35">
        <v>260960.93055200001</v>
      </c>
      <c r="AP213" s="35">
        <v>237006.63055200002</v>
      </c>
      <c r="AQ213" s="35">
        <v>23954.299999999988</v>
      </c>
      <c r="AR213" s="35">
        <v>-150081</v>
      </c>
      <c r="AS213" s="35">
        <v>0</v>
      </c>
    </row>
    <row r="214" spans="2:45" s="1" customFormat="1" ht="12.75" x14ac:dyDescent="0.2">
      <c r="B214" s="32" t="s">
        <v>745</v>
      </c>
      <c r="C214" s="33" t="s">
        <v>263</v>
      </c>
      <c r="D214" s="32" t="s">
        <v>264</v>
      </c>
      <c r="E214" s="32" t="s">
        <v>13</v>
      </c>
      <c r="F214" s="32" t="s">
        <v>11</v>
      </c>
      <c r="G214" s="32" t="s">
        <v>20</v>
      </c>
      <c r="H214" s="32" t="s">
        <v>21</v>
      </c>
      <c r="I214" s="32" t="s">
        <v>10</v>
      </c>
      <c r="J214" s="32" t="s">
        <v>17</v>
      </c>
      <c r="K214" s="32" t="s">
        <v>265</v>
      </c>
      <c r="L214" s="34">
        <v>216</v>
      </c>
      <c r="M214" s="150">
        <v>7113.7619119999999</v>
      </c>
      <c r="N214" s="35">
        <v>-23613</v>
      </c>
      <c r="O214" s="35">
        <v>22989.980375072184</v>
      </c>
      <c r="P214" s="31">
        <v>-14066.542087999998</v>
      </c>
      <c r="Q214" s="36">
        <v>439.45663999999999</v>
      </c>
      <c r="R214" s="37">
        <v>14066.542087999998</v>
      </c>
      <c r="S214" s="37">
        <v>111.90828114290012</v>
      </c>
      <c r="T214" s="37">
        <v>18289.42638397729</v>
      </c>
      <c r="U214" s="38">
        <v>32468.05183625051</v>
      </c>
      <c r="V214" s="39">
        <v>32907.508476250507</v>
      </c>
      <c r="W214" s="35">
        <v>32907.508476250507</v>
      </c>
      <c r="X214" s="35">
        <v>22858.271508215083</v>
      </c>
      <c r="Y214" s="34">
        <v>10049.236968035424</v>
      </c>
      <c r="Z214" s="144">
        <v>0</v>
      </c>
      <c r="AA214" s="35">
        <v>854.68480661088267</v>
      </c>
      <c r="AB214" s="35">
        <v>1145.2081765966891</v>
      </c>
      <c r="AC214" s="35">
        <v>3588.6099999999997</v>
      </c>
      <c r="AD214" s="35">
        <v>0</v>
      </c>
      <c r="AE214" s="35">
        <v>264.58</v>
      </c>
      <c r="AF214" s="35">
        <v>5853.0829832075715</v>
      </c>
      <c r="AG214" s="137">
        <v>0</v>
      </c>
      <c r="AH214" s="35">
        <v>2432.6959999999999</v>
      </c>
      <c r="AI214" s="35">
        <v>0</v>
      </c>
      <c r="AJ214" s="35">
        <v>320</v>
      </c>
      <c r="AK214" s="35">
        <v>320</v>
      </c>
      <c r="AL214" s="35">
        <v>0</v>
      </c>
      <c r="AM214" s="35">
        <v>2112.6959999999999</v>
      </c>
      <c r="AN214" s="35">
        <v>2112.6959999999999</v>
      </c>
      <c r="AO214" s="35">
        <v>-14066.542087999998</v>
      </c>
      <c r="AP214" s="35">
        <v>-16499.238087999998</v>
      </c>
      <c r="AQ214" s="35">
        <v>2432.6959999999999</v>
      </c>
      <c r="AR214" s="35">
        <v>-23613</v>
      </c>
      <c r="AS214" s="35">
        <v>0</v>
      </c>
    </row>
    <row r="215" spans="2:45" s="1" customFormat="1" ht="12.75" x14ac:dyDescent="0.2">
      <c r="B215" s="32" t="s">
        <v>745</v>
      </c>
      <c r="C215" s="33" t="s">
        <v>323</v>
      </c>
      <c r="D215" s="32" t="s">
        <v>324</v>
      </c>
      <c r="E215" s="32" t="s">
        <v>13</v>
      </c>
      <c r="F215" s="32" t="s">
        <v>11</v>
      </c>
      <c r="G215" s="32" t="s">
        <v>20</v>
      </c>
      <c r="H215" s="32" t="s">
        <v>21</v>
      </c>
      <c r="I215" s="32" t="s">
        <v>10</v>
      </c>
      <c r="J215" s="32" t="s">
        <v>17</v>
      </c>
      <c r="K215" s="32" t="s">
        <v>325</v>
      </c>
      <c r="L215" s="34">
        <v>894</v>
      </c>
      <c r="M215" s="150">
        <v>42097.529559000002</v>
      </c>
      <c r="N215" s="35">
        <v>-18281</v>
      </c>
      <c r="O215" s="35">
        <v>15122.439843787744</v>
      </c>
      <c r="P215" s="31">
        <v>37759.929559000004</v>
      </c>
      <c r="Q215" s="36">
        <v>1016.948259</v>
      </c>
      <c r="R215" s="37">
        <v>0</v>
      </c>
      <c r="S215" s="37">
        <v>955.4371348575097</v>
      </c>
      <c r="T215" s="37">
        <v>832.5628651424903</v>
      </c>
      <c r="U215" s="38">
        <v>1788.0096417957784</v>
      </c>
      <c r="V215" s="39">
        <v>2804.9579007957782</v>
      </c>
      <c r="W215" s="35">
        <v>40564.887459795784</v>
      </c>
      <c r="X215" s="35">
        <v>1791.4446278575124</v>
      </c>
      <c r="Y215" s="34">
        <v>38773.442831938271</v>
      </c>
      <c r="Z215" s="144">
        <v>0</v>
      </c>
      <c r="AA215" s="35">
        <v>4191.3847611388246</v>
      </c>
      <c r="AB215" s="35">
        <v>7102.6455765346773</v>
      </c>
      <c r="AC215" s="35">
        <v>4635.72</v>
      </c>
      <c r="AD215" s="35">
        <v>374.95605</v>
      </c>
      <c r="AE215" s="35">
        <v>1357.79</v>
      </c>
      <c r="AF215" s="35">
        <v>17662.496387673506</v>
      </c>
      <c r="AG215" s="137">
        <v>23721</v>
      </c>
      <c r="AH215" s="35">
        <v>24653.4</v>
      </c>
      <c r="AI215" s="35">
        <v>0</v>
      </c>
      <c r="AJ215" s="35">
        <v>932.40000000000009</v>
      </c>
      <c r="AK215" s="35">
        <v>932.40000000000009</v>
      </c>
      <c r="AL215" s="35">
        <v>23721</v>
      </c>
      <c r="AM215" s="35">
        <v>23721</v>
      </c>
      <c r="AN215" s="35">
        <v>0</v>
      </c>
      <c r="AO215" s="35">
        <v>37759.929559000004</v>
      </c>
      <c r="AP215" s="35">
        <v>36827.529559000002</v>
      </c>
      <c r="AQ215" s="35">
        <v>932.40000000000146</v>
      </c>
      <c r="AR215" s="35">
        <v>-18281</v>
      </c>
      <c r="AS215" s="35">
        <v>0</v>
      </c>
    </row>
    <row r="216" spans="2:45" s="1" customFormat="1" ht="12.75" x14ac:dyDescent="0.2">
      <c r="B216" s="32" t="s">
        <v>745</v>
      </c>
      <c r="C216" s="33" t="s">
        <v>113</v>
      </c>
      <c r="D216" s="32" t="s">
        <v>114</v>
      </c>
      <c r="E216" s="32" t="s">
        <v>13</v>
      </c>
      <c r="F216" s="32" t="s">
        <v>11</v>
      </c>
      <c r="G216" s="32" t="s">
        <v>20</v>
      </c>
      <c r="H216" s="32" t="s">
        <v>21</v>
      </c>
      <c r="I216" s="32" t="s">
        <v>10</v>
      </c>
      <c r="J216" s="32" t="s">
        <v>12</v>
      </c>
      <c r="K216" s="32" t="s">
        <v>115</v>
      </c>
      <c r="L216" s="34">
        <v>1596</v>
      </c>
      <c r="M216" s="150">
        <v>53683.506802000004</v>
      </c>
      <c r="N216" s="35">
        <v>-71323</v>
      </c>
      <c r="O216" s="35">
        <v>19069.949476687096</v>
      </c>
      <c r="P216" s="31">
        <v>-6318.2531979999985</v>
      </c>
      <c r="Q216" s="36">
        <v>2891.7716839999998</v>
      </c>
      <c r="R216" s="37">
        <v>6318.2531979999985</v>
      </c>
      <c r="S216" s="37">
        <v>1962.6888228578966</v>
      </c>
      <c r="T216" s="37">
        <v>14717.747523451693</v>
      </c>
      <c r="U216" s="38">
        <v>22998.813564817283</v>
      </c>
      <c r="V216" s="39">
        <v>25890.585248817282</v>
      </c>
      <c r="W216" s="35">
        <v>25890.585248817282</v>
      </c>
      <c r="X216" s="35">
        <v>21575.572055544992</v>
      </c>
      <c r="Y216" s="34">
        <v>4315.0131932722907</v>
      </c>
      <c r="Z216" s="144">
        <v>0</v>
      </c>
      <c r="AA216" s="35">
        <v>810.86816665082756</v>
      </c>
      <c r="AB216" s="35">
        <v>7194.0044966534842</v>
      </c>
      <c r="AC216" s="35">
        <v>16078.21</v>
      </c>
      <c r="AD216" s="35">
        <v>1007.8675541875</v>
      </c>
      <c r="AE216" s="35">
        <v>490.89</v>
      </c>
      <c r="AF216" s="35">
        <v>25581.840217491808</v>
      </c>
      <c r="AG216" s="137">
        <v>16899</v>
      </c>
      <c r="AH216" s="35">
        <v>24996.239999999998</v>
      </c>
      <c r="AI216" s="35">
        <v>7137</v>
      </c>
      <c r="AJ216" s="35">
        <v>7137</v>
      </c>
      <c r="AK216" s="35">
        <v>0</v>
      </c>
      <c r="AL216" s="35">
        <v>9762</v>
      </c>
      <c r="AM216" s="35">
        <v>17859.239999999998</v>
      </c>
      <c r="AN216" s="35">
        <v>8097.239999999998</v>
      </c>
      <c r="AO216" s="35">
        <v>-6318.2531979999985</v>
      </c>
      <c r="AP216" s="35">
        <v>-14415.493197999996</v>
      </c>
      <c r="AQ216" s="35">
        <v>8097.239999999998</v>
      </c>
      <c r="AR216" s="35">
        <v>-78825</v>
      </c>
      <c r="AS216" s="35">
        <v>7502</v>
      </c>
    </row>
    <row r="217" spans="2:45" s="1" customFormat="1" ht="12.75" x14ac:dyDescent="0.2">
      <c r="B217" s="32" t="s">
        <v>745</v>
      </c>
      <c r="C217" s="33" t="s">
        <v>726</v>
      </c>
      <c r="D217" s="32" t="s">
        <v>727</v>
      </c>
      <c r="E217" s="32" t="s">
        <v>13</v>
      </c>
      <c r="F217" s="32" t="s">
        <v>11</v>
      </c>
      <c r="G217" s="32" t="s">
        <v>20</v>
      </c>
      <c r="H217" s="32" t="s">
        <v>21</v>
      </c>
      <c r="I217" s="32" t="s">
        <v>10</v>
      </c>
      <c r="J217" s="32" t="s">
        <v>17</v>
      </c>
      <c r="K217" s="32" t="s">
        <v>728</v>
      </c>
      <c r="L217" s="34">
        <v>447</v>
      </c>
      <c r="M217" s="150">
        <v>31030.232622999996</v>
      </c>
      <c r="N217" s="35">
        <v>-37196</v>
      </c>
      <c r="O217" s="35">
        <v>32317.411314176494</v>
      </c>
      <c r="P217" s="31">
        <v>-15525.067377000003</v>
      </c>
      <c r="Q217" s="36">
        <v>1760.195962</v>
      </c>
      <c r="R217" s="37">
        <v>15525.067377000003</v>
      </c>
      <c r="S217" s="37">
        <v>394.35360114300858</v>
      </c>
      <c r="T217" s="37">
        <v>25131.821393565082</v>
      </c>
      <c r="U217" s="38">
        <v>41051.463740665255</v>
      </c>
      <c r="V217" s="39">
        <v>42811.659702665253</v>
      </c>
      <c r="W217" s="35">
        <v>42811.659702665253</v>
      </c>
      <c r="X217" s="35">
        <v>31641.687755319501</v>
      </c>
      <c r="Y217" s="34">
        <v>11169.971947345752</v>
      </c>
      <c r="Z217" s="144">
        <v>0</v>
      </c>
      <c r="AA217" s="35">
        <v>839.70622530132505</v>
      </c>
      <c r="AB217" s="35">
        <v>2190.9138646667279</v>
      </c>
      <c r="AC217" s="35">
        <v>4585.3</v>
      </c>
      <c r="AD217" s="35">
        <v>0</v>
      </c>
      <c r="AE217" s="35">
        <v>0</v>
      </c>
      <c r="AF217" s="35">
        <v>7615.9200899680527</v>
      </c>
      <c r="AG217" s="137">
        <v>8228</v>
      </c>
      <c r="AH217" s="35">
        <v>8871.7000000000007</v>
      </c>
      <c r="AI217" s="35">
        <v>0</v>
      </c>
      <c r="AJ217" s="35">
        <v>643.70000000000005</v>
      </c>
      <c r="AK217" s="35">
        <v>643.70000000000005</v>
      </c>
      <c r="AL217" s="35">
        <v>8228</v>
      </c>
      <c r="AM217" s="35">
        <v>8228</v>
      </c>
      <c r="AN217" s="35">
        <v>0</v>
      </c>
      <c r="AO217" s="35">
        <v>-15525.067377000003</v>
      </c>
      <c r="AP217" s="35">
        <v>-16168.767377000004</v>
      </c>
      <c r="AQ217" s="35">
        <v>643.70000000000073</v>
      </c>
      <c r="AR217" s="35">
        <v>-37196</v>
      </c>
      <c r="AS217" s="35">
        <v>0</v>
      </c>
    </row>
    <row r="218" spans="2:45" s="1" customFormat="1" ht="12.75" x14ac:dyDescent="0.2">
      <c r="B218" s="32" t="s">
        <v>745</v>
      </c>
      <c r="C218" s="33" t="s">
        <v>83</v>
      </c>
      <c r="D218" s="32" t="s">
        <v>84</v>
      </c>
      <c r="E218" s="32" t="s">
        <v>13</v>
      </c>
      <c r="F218" s="32" t="s">
        <v>11</v>
      </c>
      <c r="G218" s="32" t="s">
        <v>20</v>
      </c>
      <c r="H218" s="32" t="s">
        <v>21</v>
      </c>
      <c r="I218" s="32" t="s">
        <v>10</v>
      </c>
      <c r="J218" s="32" t="s">
        <v>17</v>
      </c>
      <c r="K218" s="32" t="s">
        <v>85</v>
      </c>
      <c r="L218" s="34">
        <v>936</v>
      </c>
      <c r="M218" s="150">
        <v>34849.408635</v>
      </c>
      <c r="N218" s="35">
        <v>-9248</v>
      </c>
      <c r="O218" s="35">
        <v>3762.3357785550388</v>
      </c>
      <c r="P218" s="31">
        <v>26986.408635</v>
      </c>
      <c r="Q218" s="36">
        <v>1202.0236910000001</v>
      </c>
      <c r="R218" s="37">
        <v>0</v>
      </c>
      <c r="S218" s="37">
        <v>1187.7271051433133</v>
      </c>
      <c r="T218" s="37">
        <v>684.27289485668666</v>
      </c>
      <c r="U218" s="38">
        <v>1872.0100947660501</v>
      </c>
      <c r="V218" s="39">
        <v>3074.0337857660502</v>
      </c>
      <c r="W218" s="35">
        <v>30060.442420766049</v>
      </c>
      <c r="X218" s="35">
        <v>2226.9883221433083</v>
      </c>
      <c r="Y218" s="34">
        <v>27833.45409862274</v>
      </c>
      <c r="Z218" s="144">
        <v>0</v>
      </c>
      <c r="AA218" s="35">
        <v>2101.6428064752558</v>
      </c>
      <c r="AB218" s="35">
        <v>5197.9801276398011</v>
      </c>
      <c r="AC218" s="35">
        <v>5884.52</v>
      </c>
      <c r="AD218" s="35">
        <v>0</v>
      </c>
      <c r="AE218" s="35">
        <v>0</v>
      </c>
      <c r="AF218" s="35">
        <v>13184.142934115058</v>
      </c>
      <c r="AG218" s="137">
        <v>11686</v>
      </c>
      <c r="AH218" s="35">
        <v>14106</v>
      </c>
      <c r="AI218" s="35">
        <v>0</v>
      </c>
      <c r="AJ218" s="35">
        <v>2420</v>
      </c>
      <c r="AK218" s="35">
        <v>2420</v>
      </c>
      <c r="AL218" s="35">
        <v>11686</v>
      </c>
      <c r="AM218" s="35">
        <v>11686</v>
      </c>
      <c r="AN218" s="35">
        <v>0</v>
      </c>
      <c r="AO218" s="35">
        <v>26986.408635</v>
      </c>
      <c r="AP218" s="35">
        <v>24566.408635</v>
      </c>
      <c r="AQ218" s="35">
        <v>2420</v>
      </c>
      <c r="AR218" s="35">
        <v>-9248</v>
      </c>
      <c r="AS218" s="35">
        <v>0</v>
      </c>
    </row>
    <row r="219" spans="2:45" s="1" customFormat="1" ht="12.75" x14ac:dyDescent="0.2">
      <c r="B219" s="32" t="s">
        <v>745</v>
      </c>
      <c r="C219" s="33" t="s">
        <v>741</v>
      </c>
      <c r="D219" s="32" t="s">
        <v>742</v>
      </c>
      <c r="E219" s="32" t="s">
        <v>13</v>
      </c>
      <c r="F219" s="32" t="s">
        <v>11</v>
      </c>
      <c r="G219" s="32" t="s">
        <v>20</v>
      </c>
      <c r="H219" s="32" t="s">
        <v>21</v>
      </c>
      <c r="I219" s="32" t="s">
        <v>10</v>
      </c>
      <c r="J219" s="32" t="s">
        <v>17</v>
      </c>
      <c r="K219" s="32" t="s">
        <v>743</v>
      </c>
      <c r="L219" s="34">
        <v>792</v>
      </c>
      <c r="M219" s="150">
        <v>27693.305215999997</v>
      </c>
      <c r="N219" s="35">
        <v>13605.5</v>
      </c>
      <c r="O219" s="35">
        <v>0</v>
      </c>
      <c r="P219" s="31">
        <v>29021.357215999989</v>
      </c>
      <c r="Q219" s="36">
        <v>881.97796500000004</v>
      </c>
      <c r="R219" s="37">
        <v>0</v>
      </c>
      <c r="S219" s="37">
        <v>1007.7883268575299</v>
      </c>
      <c r="T219" s="37">
        <v>576.21167314247009</v>
      </c>
      <c r="U219" s="38">
        <v>1584.0085417251191</v>
      </c>
      <c r="V219" s="39">
        <v>2465.9865067251194</v>
      </c>
      <c r="W219" s="35">
        <v>31487.343722725109</v>
      </c>
      <c r="X219" s="35">
        <v>1889.6031128575341</v>
      </c>
      <c r="Y219" s="34">
        <v>29597.740609867575</v>
      </c>
      <c r="Z219" s="144">
        <v>0</v>
      </c>
      <c r="AA219" s="35">
        <v>1488.8270754472001</v>
      </c>
      <c r="AB219" s="35">
        <v>3280.1022355622504</v>
      </c>
      <c r="AC219" s="35">
        <v>5495.51</v>
      </c>
      <c r="AD219" s="35">
        <v>277.84886875000001</v>
      </c>
      <c r="AE219" s="35">
        <v>580.65</v>
      </c>
      <c r="AF219" s="35">
        <v>11122.938179759449</v>
      </c>
      <c r="AG219" s="137">
        <v>2412</v>
      </c>
      <c r="AH219" s="35">
        <v>7746.5519999999988</v>
      </c>
      <c r="AI219" s="35">
        <v>0</v>
      </c>
      <c r="AJ219" s="35">
        <v>0</v>
      </c>
      <c r="AK219" s="35">
        <v>0</v>
      </c>
      <c r="AL219" s="35">
        <v>2412</v>
      </c>
      <c r="AM219" s="35">
        <v>7746.5519999999988</v>
      </c>
      <c r="AN219" s="35">
        <v>5334.5519999999988</v>
      </c>
      <c r="AO219" s="35">
        <v>29021.357215999989</v>
      </c>
      <c r="AP219" s="35">
        <v>23686.80521599999</v>
      </c>
      <c r="AQ219" s="35">
        <v>5334.551999999996</v>
      </c>
      <c r="AR219" s="35">
        <v>10326</v>
      </c>
      <c r="AS219" s="35">
        <v>3279.5</v>
      </c>
    </row>
    <row r="220" spans="2:45" s="1" customFormat="1" ht="12.75" x14ac:dyDescent="0.2">
      <c r="B220" s="32" t="s">
        <v>745</v>
      </c>
      <c r="C220" s="33" t="s">
        <v>422</v>
      </c>
      <c r="D220" s="32" t="s">
        <v>423</v>
      </c>
      <c r="E220" s="32" t="s">
        <v>13</v>
      </c>
      <c r="F220" s="32" t="s">
        <v>11</v>
      </c>
      <c r="G220" s="32" t="s">
        <v>20</v>
      </c>
      <c r="H220" s="32" t="s">
        <v>21</v>
      </c>
      <c r="I220" s="32" t="s">
        <v>10</v>
      </c>
      <c r="J220" s="32" t="s">
        <v>14</v>
      </c>
      <c r="K220" s="32" t="s">
        <v>424</v>
      </c>
      <c r="L220" s="34">
        <v>8477</v>
      </c>
      <c r="M220" s="150">
        <v>1155637.0946289999</v>
      </c>
      <c r="N220" s="35">
        <v>-654014</v>
      </c>
      <c r="O220" s="35">
        <v>453942.9553277854</v>
      </c>
      <c r="P220" s="31">
        <v>245673.49462899996</v>
      </c>
      <c r="Q220" s="36">
        <v>61538.607967000004</v>
      </c>
      <c r="R220" s="37">
        <v>0</v>
      </c>
      <c r="S220" s="37">
        <v>16091.426578291894</v>
      </c>
      <c r="T220" s="37">
        <v>131405.16713496941</v>
      </c>
      <c r="U220" s="38">
        <v>147497.38908911959</v>
      </c>
      <c r="V220" s="39">
        <v>209035.99705611961</v>
      </c>
      <c r="W220" s="35">
        <v>454709.49168511957</v>
      </c>
      <c r="X220" s="35">
        <v>190982.2758220773</v>
      </c>
      <c r="Y220" s="34">
        <v>263727.21586304228</v>
      </c>
      <c r="Z220" s="144">
        <v>78086.110595084509</v>
      </c>
      <c r="AA220" s="35">
        <v>180310.26835976951</v>
      </c>
      <c r="AB220" s="35">
        <v>129626.82720336954</v>
      </c>
      <c r="AC220" s="35">
        <v>35533.15</v>
      </c>
      <c r="AD220" s="35">
        <v>7693.6584789500002</v>
      </c>
      <c r="AE220" s="35">
        <v>60048.2</v>
      </c>
      <c r="AF220" s="35">
        <v>491298.21463717357</v>
      </c>
      <c r="AG220" s="137">
        <v>338858</v>
      </c>
      <c r="AH220" s="35">
        <v>362624.4</v>
      </c>
      <c r="AI220" s="35">
        <v>22873</v>
      </c>
      <c r="AJ220" s="35">
        <v>46639.4</v>
      </c>
      <c r="AK220" s="35">
        <v>23766.400000000001</v>
      </c>
      <c r="AL220" s="35">
        <v>315985</v>
      </c>
      <c r="AM220" s="35">
        <v>315985</v>
      </c>
      <c r="AN220" s="35">
        <v>0</v>
      </c>
      <c r="AO220" s="35">
        <v>245673.49462899996</v>
      </c>
      <c r="AP220" s="35">
        <v>221907.09462899997</v>
      </c>
      <c r="AQ220" s="35">
        <v>23766.400000000023</v>
      </c>
      <c r="AR220" s="35">
        <v>-654014</v>
      </c>
      <c r="AS220" s="35">
        <v>0</v>
      </c>
    </row>
    <row r="221" spans="2:45" s="1" customFormat="1" ht="12.75" x14ac:dyDescent="0.2">
      <c r="B221" s="32" t="s">
        <v>745</v>
      </c>
      <c r="C221" s="33" t="s">
        <v>440</v>
      </c>
      <c r="D221" s="32" t="s">
        <v>441</v>
      </c>
      <c r="E221" s="32" t="s">
        <v>13</v>
      </c>
      <c r="F221" s="32" t="s">
        <v>11</v>
      </c>
      <c r="G221" s="32" t="s">
        <v>20</v>
      </c>
      <c r="H221" s="32" t="s">
        <v>21</v>
      </c>
      <c r="I221" s="32" t="s">
        <v>10</v>
      </c>
      <c r="J221" s="32" t="s">
        <v>17</v>
      </c>
      <c r="K221" s="32" t="s">
        <v>442</v>
      </c>
      <c r="L221" s="34">
        <v>642</v>
      </c>
      <c r="M221" s="150">
        <v>42643.921957999999</v>
      </c>
      <c r="N221" s="35">
        <v>-11639</v>
      </c>
      <c r="O221" s="35">
        <v>6522.6668213129906</v>
      </c>
      <c r="P221" s="31">
        <v>35021.7161538</v>
      </c>
      <c r="Q221" s="36">
        <v>3086.9735740000001</v>
      </c>
      <c r="R221" s="37">
        <v>0</v>
      </c>
      <c r="S221" s="37">
        <v>1267.3191851433437</v>
      </c>
      <c r="T221" s="37">
        <v>16.680814856656298</v>
      </c>
      <c r="U221" s="38">
        <v>1284.0069239741499</v>
      </c>
      <c r="V221" s="39">
        <v>4370.9804979741502</v>
      </c>
      <c r="W221" s="35">
        <v>39392.696651774153</v>
      </c>
      <c r="X221" s="35">
        <v>2376.2234721433488</v>
      </c>
      <c r="Y221" s="34">
        <v>37016.473179630804</v>
      </c>
      <c r="Z221" s="144">
        <v>0</v>
      </c>
      <c r="AA221" s="35">
        <v>1558.9750285955893</v>
      </c>
      <c r="AB221" s="35">
        <v>5320.554735831206</v>
      </c>
      <c r="AC221" s="35">
        <v>2691.08</v>
      </c>
      <c r="AD221" s="35">
        <v>0</v>
      </c>
      <c r="AE221" s="35">
        <v>0</v>
      </c>
      <c r="AF221" s="35">
        <v>9570.6097644267957</v>
      </c>
      <c r="AG221" s="137">
        <v>2200</v>
      </c>
      <c r="AH221" s="35">
        <v>10543.794195799999</v>
      </c>
      <c r="AI221" s="35">
        <v>0</v>
      </c>
      <c r="AJ221" s="35">
        <v>4264.3921958000001</v>
      </c>
      <c r="AK221" s="35">
        <v>4264.3921958000001</v>
      </c>
      <c r="AL221" s="35">
        <v>2200</v>
      </c>
      <c r="AM221" s="35">
        <v>6279.4019999999991</v>
      </c>
      <c r="AN221" s="35">
        <v>4079.4019999999991</v>
      </c>
      <c r="AO221" s="35">
        <v>35021.7161538</v>
      </c>
      <c r="AP221" s="35">
        <v>26677.921958000003</v>
      </c>
      <c r="AQ221" s="35">
        <v>8343.794195800001</v>
      </c>
      <c r="AR221" s="35">
        <v>-11639</v>
      </c>
      <c r="AS221" s="35">
        <v>0</v>
      </c>
    </row>
    <row r="222" spans="2:45" s="1" customFormat="1" ht="12.75" x14ac:dyDescent="0.2">
      <c r="B222" s="32" t="s">
        <v>745</v>
      </c>
      <c r="C222" s="33" t="s">
        <v>257</v>
      </c>
      <c r="D222" s="32" t="s">
        <v>258</v>
      </c>
      <c r="E222" s="32" t="s">
        <v>13</v>
      </c>
      <c r="F222" s="32" t="s">
        <v>11</v>
      </c>
      <c r="G222" s="32" t="s">
        <v>20</v>
      </c>
      <c r="H222" s="32" t="s">
        <v>21</v>
      </c>
      <c r="I222" s="32" t="s">
        <v>10</v>
      </c>
      <c r="J222" s="32" t="s">
        <v>17</v>
      </c>
      <c r="K222" s="32" t="s">
        <v>259</v>
      </c>
      <c r="L222" s="34">
        <v>833</v>
      </c>
      <c r="M222" s="150">
        <v>59080.702822000007</v>
      </c>
      <c r="N222" s="35">
        <v>-27839</v>
      </c>
      <c r="O222" s="35">
        <v>18880.434195526614</v>
      </c>
      <c r="P222" s="31">
        <v>35573.773104200009</v>
      </c>
      <c r="Q222" s="36">
        <v>2629.8096489999998</v>
      </c>
      <c r="R222" s="37">
        <v>0</v>
      </c>
      <c r="S222" s="37">
        <v>784.70332571458709</v>
      </c>
      <c r="T222" s="37">
        <v>881.29667428541291</v>
      </c>
      <c r="U222" s="38">
        <v>1666.0089839103844</v>
      </c>
      <c r="V222" s="39">
        <v>4295.8186329103846</v>
      </c>
      <c r="W222" s="35">
        <v>39869.591737110393</v>
      </c>
      <c r="X222" s="35">
        <v>1471.3187357145871</v>
      </c>
      <c r="Y222" s="34">
        <v>38398.273001395806</v>
      </c>
      <c r="Z222" s="144">
        <v>0</v>
      </c>
      <c r="AA222" s="35">
        <v>1743.7519549199792</v>
      </c>
      <c r="AB222" s="35">
        <v>4537.2626291686029</v>
      </c>
      <c r="AC222" s="35">
        <v>4072.3799999999997</v>
      </c>
      <c r="AD222" s="35">
        <v>208</v>
      </c>
      <c r="AE222" s="35">
        <v>0</v>
      </c>
      <c r="AF222" s="35">
        <v>10561.394584088581</v>
      </c>
      <c r="AG222" s="137">
        <v>9441</v>
      </c>
      <c r="AH222" s="35">
        <v>15349.070282200002</v>
      </c>
      <c r="AI222" s="35">
        <v>0</v>
      </c>
      <c r="AJ222" s="35">
        <v>5908.0702822000012</v>
      </c>
      <c r="AK222" s="35">
        <v>5908.0702822000012</v>
      </c>
      <c r="AL222" s="35">
        <v>9441</v>
      </c>
      <c r="AM222" s="35">
        <v>9441</v>
      </c>
      <c r="AN222" s="35">
        <v>0</v>
      </c>
      <c r="AO222" s="35">
        <v>35573.773104200009</v>
      </c>
      <c r="AP222" s="35">
        <v>29665.702822000007</v>
      </c>
      <c r="AQ222" s="35">
        <v>5908.0702822000021</v>
      </c>
      <c r="AR222" s="35">
        <v>-27839</v>
      </c>
      <c r="AS222" s="35">
        <v>0</v>
      </c>
    </row>
    <row r="223" spans="2:45" s="1" customFormat="1" ht="12.75" x14ac:dyDescent="0.2">
      <c r="B223" s="32" t="s">
        <v>745</v>
      </c>
      <c r="C223" s="33" t="s">
        <v>128</v>
      </c>
      <c r="D223" s="32" t="s">
        <v>129</v>
      </c>
      <c r="E223" s="32" t="s">
        <v>13</v>
      </c>
      <c r="F223" s="32" t="s">
        <v>11</v>
      </c>
      <c r="G223" s="32" t="s">
        <v>20</v>
      </c>
      <c r="H223" s="32" t="s">
        <v>21</v>
      </c>
      <c r="I223" s="32" t="s">
        <v>10</v>
      </c>
      <c r="J223" s="32" t="s">
        <v>14</v>
      </c>
      <c r="K223" s="32" t="s">
        <v>130</v>
      </c>
      <c r="L223" s="34">
        <v>7061</v>
      </c>
      <c r="M223" s="150">
        <v>379829.41167900001</v>
      </c>
      <c r="N223" s="35">
        <v>-653577.72</v>
      </c>
      <c r="O223" s="35">
        <v>393788.0148165205</v>
      </c>
      <c r="P223" s="31">
        <v>-243770.30832099996</v>
      </c>
      <c r="Q223" s="36">
        <v>27187.865081</v>
      </c>
      <c r="R223" s="37">
        <v>243770.30832099996</v>
      </c>
      <c r="S223" s="37">
        <v>7327.5330937171002</v>
      </c>
      <c r="T223" s="37">
        <v>300245.32407426392</v>
      </c>
      <c r="U223" s="38">
        <v>551346.13860878279</v>
      </c>
      <c r="V223" s="39">
        <v>578534.00368978281</v>
      </c>
      <c r="W223" s="35">
        <v>578534.00368978281</v>
      </c>
      <c r="X223" s="35">
        <v>386750.86574323755</v>
      </c>
      <c r="Y223" s="34">
        <v>191783.13794654526</v>
      </c>
      <c r="Z223" s="144">
        <v>0</v>
      </c>
      <c r="AA223" s="35">
        <v>31794.927150779513</v>
      </c>
      <c r="AB223" s="35">
        <v>41359.642624141918</v>
      </c>
      <c r="AC223" s="35">
        <v>29597.69</v>
      </c>
      <c r="AD223" s="35">
        <v>1538.2330586157643</v>
      </c>
      <c r="AE223" s="35">
        <v>58.75</v>
      </c>
      <c r="AF223" s="35">
        <v>104349.2428335372</v>
      </c>
      <c r="AG223" s="137">
        <v>425791</v>
      </c>
      <c r="AH223" s="35">
        <v>425791</v>
      </c>
      <c r="AI223" s="35">
        <v>216104</v>
      </c>
      <c r="AJ223" s="35">
        <v>216104</v>
      </c>
      <c r="AK223" s="35">
        <v>0</v>
      </c>
      <c r="AL223" s="35">
        <v>209687</v>
      </c>
      <c r="AM223" s="35">
        <v>209687</v>
      </c>
      <c r="AN223" s="35">
        <v>0</v>
      </c>
      <c r="AO223" s="35">
        <v>-243770.30832099996</v>
      </c>
      <c r="AP223" s="35">
        <v>-243770.30832099996</v>
      </c>
      <c r="AQ223" s="35">
        <v>0</v>
      </c>
      <c r="AR223" s="35">
        <v>-653577.72</v>
      </c>
      <c r="AS223" s="35">
        <v>0</v>
      </c>
    </row>
    <row r="224" spans="2:45" s="1" customFormat="1" ht="12.75" x14ac:dyDescent="0.2">
      <c r="B224" s="32" t="s">
        <v>745</v>
      </c>
      <c r="C224" s="33" t="s">
        <v>290</v>
      </c>
      <c r="D224" s="32" t="s">
        <v>291</v>
      </c>
      <c r="E224" s="32" t="s">
        <v>13</v>
      </c>
      <c r="F224" s="32" t="s">
        <v>11</v>
      </c>
      <c r="G224" s="32" t="s">
        <v>20</v>
      </c>
      <c r="H224" s="32" t="s">
        <v>21</v>
      </c>
      <c r="I224" s="32" t="s">
        <v>10</v>
      </c>
      <c r="J224" s="32" t="s">
        <v>17</v>
      </c>
      <c r="K224" s="32" t="s">
        <v>292</v>
      </c>
      <c r="L224" s="34">
        <v>553</v>
      </c>
      <c r="M224" s="150">
        <v>51585.797773999999</v>
      </c>
      <c r="N224" s="35">
        <v>-4483</v>
      </c>
      <c r="O224" s="35">
        <v>1098.1088996741023</v>
      </c>
      <c r="P224" s="31">
        <v>43329.690773999995</v>
      </c>
      <c r="Q224" s="36">
        <v>1818.9903859999999</v>
      </c>
      <c r="R224" s="37">
        <v>0</v>
      </c>
      <c r="S224" s="37">
        <v>623.73060914309667</v>
      </c>
      <c r="T224" s="37">
        <v>482.26939085690333</v>
      </c>
      <c r="U224" s="38">
        <v>1106.0059641085745</v>
      </c>
      <c r="V224" s="39">
        <v>2924.9963501085745</v>
      </c>
      <c r="W224" s="35">
        <v>46254.687124108568</v>
      </c>
      <c r="X224" s="35">
        <v>1169.4948921430914</v>
      </c>
      <c r="Y224" s="34">
        <v>45085.192231965477</v>
      </c>
      <c r="Z224" s="144">
        <v>0</v>
      </c>
      <c r="AA224" s="35">
        <v>941.27758032680811</v>
      </c>
      <c r="AB224" s="35">
        <v>2559.1779454865368</v>
      </c>
      <c r="AC224" s="35">
        <v>6145.96</v>
      </c>
      <c r="AD224" s="35">
        <v>0</v>
      </c>
      <c r="AE224" s="35">
        <v>424.69</v>
      </c>
      <c r="AF224" s="35">
        <v>10071.105525813346</v>
      </c>
      <c r="AG224" s="137">
        <v>0</v>
      </c>
      <c r="AH224" s="35">
        <v>5808.8929999999991</v>
      </c>
      <c r="AI224" s="35">
        <v>0</v>
      </c>
      <c r="AJ224" s="35">
        <v>400</v>
      </c>
      <c r="AK224" s="35">
        <v>400</v>
      </c>
      <c r="AL224" s="35">
        <v>0</v>
      </c>
      <c r="AM224" s="35">
        <v>5408.8929999999991</v>
      </c>
      <c r="AN224" s="35">
        <v>5408.8929999999991</v>
      </c>
      <c r="AO224" s="35">
        <v>43329.690773999995</v>
      </c>
      <c r="AP224" s="35">
        <v>37520.797773999999</v>
      </c>
      <c r="AQ224" s="35">
        <v>5808.8929999999964</v>
      </c>
      <c r="AR224" s="35">
        <v>-4483</v>
      </c>
      <c r="AS224" s="35">
        <v>0</v>
      </c>
    </row>
    <row r="225" spans="2:45" s="1" customFormat="1" ht="12.75" x14ac:dyDescent="0.2">
      <c r="B225" s="32" t="s">
        <v>745</v>
      </c>
      <c r="C225" s="33" t="s">
        <v>186</v>
      </c>
      <c r="D225" s="32" t="s">
        <v>187</v>
      </c>
      <c r="E225" s="32" t="s">
        <v>13</v>
      </c>
      <c r="F225" s="32" t="s">
        <v>11</v>
      </c>
      <c r="G225" s="32" t="s">
        <v>20</v>
      </c>
      <c r="H225" s="32" t="s">
        <v>21</v>
      </c>
      <c r="I225" s="32" t="s">
        <v>10</v>
      </c>
      <c r="J225" s="32" t="s">
        <v>17</v>
      </c>
      <c r="K225" s="32" t="s">
        <v>188</v>
      </c>
      <c r="L225" s="34">
        <v>776</v>
      </c>
      <c r="M225" s="150">
        <v>36996.462509999998</v>
      </c>
      <c r="N225" s="35">
        <v>11479.8</v>
      </c>
      <c r="O225" s="35">
        <v>0</v>
      </c>
      <c r="P225" s="31">
        <v>32160.218509999999</v>
      </c>
      <c r="Q225" s="36">
        <v>1400.5575180000001</v>
      </c>
      <c r="R225" s="37">
        <v>0</v>
      </c>
      <c r="S225" s="37">
        <v>918.75129828606714</v>
      </c>
      <c r="T225" s="37">
        <v>633.24870171393286</v>
      </c>
      <c r="U225" s="38">
        <v>1552.0083691650159</v>
      </c>
      <c r="V225" s="39">
        <v>2952.5658871650157</v>
      </c>
      <c r="W225" s="35">
        <v>35112.784397165015</v>
      </c>
      <c r="X225" s="35">
        <v>1722.6586842860634</v>
      </c>
      <c r="Y225" s="34">
        <v>33390.125712878951</v>
      </c>
      <c r="Z225" s="144">
        <v>0</v>
      </c>
      <c r="AA225" s="35">
        <v>2696.4090088343969</v>
      </c>
      <c r="AB225" s="35">
        <v>8657.0422445548775</v>
      </c>
      <c r="AC225" s="35">
        <v>3252.77</v>
      </c>
      <c r="AD225" s="35">
        <v>456.09950957499984</v>
      </c>
      <c r="AE225" s="35">
        <v>0</v>
      </c>
      <c r="AF225" s="35">
        <v>15062.320762964275</v>
      </c>
      <c r="AG225" s="137">
        <v>4712</v>
      </c>
      <c r="AH225" s="35">
        <v>9997.9559999999983</v>
      </c>
      <c r="AI225" s="35">
        <v>0</v>
      </c>
      <c r="AJ225" s="35">
        <v>2407.9</v>
      </c>
      <c r="AK225" s="35">
        <v>2407.9</v>
      </c>
      <c r="AL225" s="35">
        <v>4712</v>
      </c>
      <c r="AM225" s="35">
        <v>7590.0559999999987</v>
      </c>
      <c r="AN225" s="35">
        <v>2878.0559999999987</v>
      </c>
      <c r="AO225" s="35">
        <v>32160.218509999999</v>
      </c>
      <c r="AP225" s="35">
        <v>26874.26251</v>
      </c>
      <c r="AQ225" s="35">
        <v>5285.9559999999983</v>
      </c>
      <c r="AR225" s="35">
        <v>-1655</v>
      </c>
      <c r="AS225" s="35">
        <v>13134.8</v>
      </c>
    </row>
    <row r="226" spans="2:45" s="1" customFormat="1" ht="12.75" x14ac:dyDescent="0.2">
      <c r="B226" s="32" t="s">
        <v>745</v>
      </c>
      <c r="C226" s="33" t="s">
        <v>565</v>
      </c>
      <c r="D226" s="32" t="s">
        <v>566</v>
      </c>
      <c r="E226" s="32" t="s">
        <v>13</v>
      </c>
      <c r="F226" s="32" t="s">
        <v>11</v>
      </c>
      <c r="G226" s="32" t="s">
        <v>20</v>
      </c>
      <c r="H226" s="32" t="s">
        <v>21</v>
      </c>
      <c r="I226" s="32" t="s">
        <v>10</v>
      </c>
      <c r="J226" s="32" t="s">
        <v>12</v>
      </c>
      <c r="K226" s="32" t="s">
        <v>567</v>
      </c>
      <c r="L226" s="34">
        <v>1763</v>
      </c>
      <c r="M226" s="150">
        <v>153853.182008</v>
      </c>
      <c r="N226" s="35">
        <v>-77698</v>
      </c>
      <c r="O226" s="35">
        <v>27770.844195027639</v>
      </c>
      <c r="P226" s="31">
        <v>53405.782008000009</v>
      </c>
      <c r="Q226" s="36">
        <v>7696.4392099999995</v>
      </c>
      <c r="R226" s="37">
        <v>0</v>
      </c>
      <c r="S226" s="37">
        <v>2460.1049885723733</v>
      </c>
      <c r="T226" s="37">
        <v>1065.8950114276267</v>
      </c>
      <c r="U226" s="38">
        <v>3526.0190139663955</v>
      </c>
      <c r="V226" s="39">
        <v>11222.458223966394</v>
      </c>
      <c r="W226" s="35">
        <v>64628.240231966403</v>
      </c>
      <c r="X226" s="35">
        <v>4612.696853572379</v>
      </c>
      <c r="Y226" s="34">
        <v>60015.543378394024</v>
      </c>
      <c r="Z226" s="144">
        <v>0</v>
      </c>
      <c r="AA226" s="35">
        <v>8098.8516905591423</v>
      </c>
      <c r="AB226" s="35">
        <v>16410.577422857823</v>
      </c>
      <c r="AC226" s="35">
        <v>7389.99</v>
      </c>
      <c r="AD226" s="35">
        <v>546</v>
      </c>
      <c r="AE226" s="35">
        <v>6579.81</v>
      </c>
      <c r="AF226" s="35">
        <v>39025.229113416965</v>
      </c>
      <c r="AG226" s="137">
        <v>66658</v>
      </c>
      <c r="AH226" s="35">
        <v>68249.600000000006</v>
      </c>
      <c r="AI226" s="35">
        <v>500</v>
      </c>
      <c r="AJ226" s="35">
        <v>2091.6</v>
      </c>
      <c r="AK226" s="35">
        <v>1591.6</v>
      </c>
      <c r="AL226" s="35">
        <v>66158</v>
      </c>
      <c r="AM226" s="35">
        <v>66158</v>
      </c>
      <c r="AN226" s="35">
        <v>0</v>
      </c>
      <c r="AO226" s="35">
        <v>53405.782008000009</v>
      </c>
      <c r="AP226" s="35">
        <v>51814.182008000011</v>
      </c>
      <c r="AQ226" s="35">
        <v>1591.5999999999985</v>
      </c>
      <c r="AR226" s="35">
        <v>-77698</v>
      </c>
      <c r="AS226" s="35">
        <v>0</v>
      </c>
    </row>
    <row r="227" spans="2:45" s="1" customFormat="1" ht="12.75" x14ac:dyDescent="0.2">
      <c r="B227" s="32" t="s">
        <v>745</v>
      </c>
      <c r="C227" s="33" t="s">
        <v>580</v>
      </c>
      <c r="D227" s="32" t="s">
        <v>581</v>
      </c>
      <c r="E227" s="32" t="s">
        <v>13</v>
      </c>
      <c r="F227" s="32" t="s">
        <v>11</v>
      </c>
      <c r="G227" s="32" t="s">
        <v>20</v>
      </c>
      <c r="H227" s="32" t="s">
        <v>21</v>
      </c>
      <c r="I227" s="32" t="s">
        <v>13</v>
      </c>
      <c r="J227" s="32" t="s">
        <v>15</v>
      </c>
      <c r="K227" s="32" t="s">
        <v>21</v>
      </c>
      <c r="L227" s="34">
        <v>59439</v>
      </c>
      <c r="M227" s="150">
        <v>3163878.3414409999</v>
      </c>
      <c r="N227" s="35">
        <v>-2553303.0499999998</v>
      </c>
      <c r="O227" s="35">
        <v>1412763.7765452759</v>
      </c>
      <c r="P227" s="31">
        <v>1516712.1255851001</v>
      </c>
      <c r="Q227" s="36">
        <v>201073.95629199999</v>
      </c>
      <c r="R227" s="37">
        <v>0</v>
      </c>
      <c r="S227" s="37">
        <v>90508.540865177623</v>
      </c>
      <c r="T227" s="37">
        <v>28369.459134822377</v>
      </c>
      <c r="U227" s="38">
        <v>118878.64104999919</v>
      </c>
      <c r="V227" s="39">
        <v>319952.59734199918</v>
      </c>
      <c r="W227" s="35">
        <v>1836664.7229270993</v>
      </c>
      <c r="X227" s="35">
        <v>169703.51412217738</v>
      </c>
      <c r="Y227" s="34">
        <v>1666961.2088049219</v>
      </c>
      <c r="Z227" s="144">
        <v>143906.12489625529</v>
      </c>
      <c r="AA227" s="35">
        <v>460467.53232621029</v>
      </c>
      <c r="AB227" s="35">
        <v>919821.54162263148</v>
      </c>
      <c r="AC227" s="35">
        <v>249151.23</v>
      </c>
      <c r="AD227" s="35">
        <v>38614.978074363571</v>
      </c>
      <c r="AE227" s="35">
        <v>29448.49</v>
      </c>
      <c r="AF227" s="35">
        <v>1841409.8969194607</v>
      </c>
      <c r="AG227" s="137">
        <v>1548912</v>
      </c>
      <c r="AH227" s="35">
        <v>1645479.8341441001</v>
      </c>
      <c r="AI227" s="35">
        <v>219820</v>
      </c>
      <c r="AJ227" s="35">
        <v>316387.83414410002</v>
      </c>
      <c r="AK227" s="35">
        <v>96567.834144100023</v>
      </c>
      <c r="AL227" s="35">
        <v>1329092</v>
      </c>
      <c r="AM227" s="35">
        <v>1329092</v>
      </c>
      <c r="AN227" s="35">
        <v>0</v>
      </c>
      <c r="AO227" s="35">
        <v>1516712.1255851001</v>
      </c>
      <c r="AP227" s="35">
        <v>1420144.2914410001</v>
      </c>
      <c r="AQ227" s="35">
        <v>96567.834144100081</v>
      </c>
      <c r="AR227" s="35">
        <v>-2553303.0499999998</v>
      </c>
      <c r="AS227" s="35">
        <v>0</v>
      </c>
    </row>
    <row r="228" spans="2:45" s="1" customFormat="1" ht="12.75" x14ac:dyDescent="0.2">
      <c r="B228" s="32" t="s">
        <v>745</v>
      </c>
      <c r="C228" s="33" t="s">
        <v>110</v>
      </c>
      <c r="D228" s="32" t="s">
        <v>111</v>
      </c>
      <c r="E228" s="32" t="s">
        <v>13</v>
      </c>
      <c r="F228" s="32" t="s">
        <v>11</v>
      </c>
      <c r="G228" s="32" t="s">
        <v>20</v>
      </c>
      <c r="H228" s="32" t="s">
        <v>21</v>
      </c>
      <c r="I228" s="32" t="s">
        <v>10</v>
      </c>
      <c r="J228" s="32" t="s">
        <v>12</v>
      </c>
      <c r="K228" s="32" t="s">
        <v>112</v>
      </c>
      <c r="L228" s="34">
        <v>3583</v>
      </c>
      <c r="M228" s="150">
        <v>631201.51529699995</v>
      </c>
      <c r="N228" s="35">
        <v>-450777</v>
      </c>
      <c r="O228" s="35">
        <v>321197.03243095521</v>
      </c>
      <c r="P228" s="31">
        <v>159878.66682669998</v>
      </c>
      <c r="Q228" s="36">
        <v>32430.709984000001</v>
      </c>
      <c r="R228" s="37">
        <v>0</v>
      </c>
      <c r="S228" s="37">
        <v>7118.6868331455908</v>
      </c>
      <c r="T228" s="37">
        <v>110372.65010825178</v>
      </c>
      <c r="U228" s="38">
        <v>117491.97051381154</v>
      </c>
      <c r="V228" s="39">
        <v>149922.68049781153</v>
      </c>
      <c r="W228" s="35">
        <v>309801.3473245115</v>
      </c>
      <c r="X228" s="35">
        <v>148464.04441140077</v>
      </c>
      <c r="Y228" s="34">
        <v>161337.30291311073</v>
      </c>
      <c r="Z228" s="144">
        <v>37383.357855941409</v>
      </c>
      <c r="AA228" s="35">
        <v>65870.491729848523</v>
      </c>
      <c r="AB228" s="35">
        <v>94318.15781415638</v>
      </c>
      <c r="AC228" s="35">
        <v>15018.91</v>
      </c>
      <c r="AD228" s="35">
        <v>3719</v>
      </c>
      <c r="AE228" s="35">
        <v>18190.63</v>
      </c>
      <c r="AF228" s="35">
        <v>234500.54739994631</v>
      </c>
      <c r="AG228" s="137">
        <v>95920</v>
      </c>
      <c r="AH228" s="35">
        <v>159040.1515297</v>
      </c>
      <c r="AI228" s="35">
        <v>0</v>
      </c>
      <c r="AJ228" s="35">
        <v>63120.151529700001</v>
      </c>
      <c r="AK228" s="35">
        <v>63120.151529700001</v>
      </c>
      <c r="AL228" s="35">
        <v>95920</v>
      </c>
      <c r="AM228" s="35">
        <v>95920</v>
      </c>
      <c r="AN228" s="35">
        <v>0</v>
      </c>
      <c r="AO228" s="35">
        <v>159878.66682669998</v>
      </c>
      <c r="AP228" s="35">
        <v>96758.515296999976</v>
      </c>
      <c r="AQ228" s="35">
        <v>63120.151529700001</v>
      </c>
      <c r="AR228" s="35">
        <v>-450777</v>
      </c>
      <c r="AS228" s="35">
        <v>0</v>
      </c>
    </row>
    <row r="229" spans="2:45" s="1" customFormat="1" ht="12.75" x14ac:dyDescent="0.2">
      <c r="B229" s="32" t="s">
        <v>745</v>
      </c>
      <c r="C229" s="33" t="s">
        <v>717</v>
      </c>
      <c r="D229" s="32" t="s">
        <v>718</v>
      </c>
      <c r="E229" s="32" t="s">
        <v>13</v>
      </c>
      <c r="F229" s="32" t="s">
        <v>11</v>
      </c>
      <c r="G229" s="32" t="s">
        <v>20</v>
      </c>
      <c r="H229" s="32" t="s">
        <v>21</v>
      </c>
      <c r="I229" s="32" t="s">
        <v>10</v>
      </c>
      <c r="J229" s="32" t="s">
        <v>12</v>
      </c>
      <c r="K229" s="32" t="s">
        <v>719</v>
      </c>
      <c r="L229" s="34">
        <v>2961</v>
      </c>
      <c r="M229" s="150">
        <v>104546.28352999999</v>
      </c>
      <c r="N229" s="35">
        <v>-39879</v>
      </c>
      <c r="O229" s="35">
        <v>4734.7138768913546</v>
      </c>
      <c r="P229" s="31">
        <v>118279.28352999999</v>
      </c>
      <c r="Q229" s="36">
        <v>4656.9161299999996</v>
      </c>
      <c r="R229" s="37">
        <v>0</v>
      </c>
      <c r="S229" s="37">
        <v>3680.4568502871275</v>
      </c>
      <c r="T229" s="37">
        <v>2241.5431497128725</v>
      </c>
      <c r="U229" s="38">
        <v>5922.0319344041391</v>
      </c>
      <c r="V229" s="39">
        <v>10578.94806440414</v>
      </c>
      <c r="W229" s="35">
        <v>128858.23159440412</v>
      </c>
      <c r="X229" s="35">
        <v>6900.856594287121</v>
      </c>
      <c r="Y229" s="34">
        <v>121957.375000117</v>
      </c>
      <c r="Z229" s="144">
        <v>0</v>
      </c>
      <c r="AA229" s="35">
        <v>2542.9073235747874</v>
      </c>
      <c r="AB229" s="35">
        <v>20441.588170126222</v>
      </c>
      <c r="AC229" s="35">
        <v>12411.66</v>
      </c>
      <c r="AD229" s="35">
        <v>643</v>
      </c>
      <c r="AE229" s="35">
        <v>234</v>
      </c>
      <c r="AF229" s="35">
        <v>36273.155493701008</v>
      </c>
      <c r="AG229" s="137">
        <v>98436</v>
      </c>
      <c r="AH229" s="35">
        <v>98436</v>
      </c>
      <c r="AI229" s="35">
        <v>6247</v>
      </c>
      <c r="AJ229" s="35">
        <v>6247</v>
      </c>
      <c r="AK229" s="35">
        <v>0</v>
      </c>
      <c r="AL229" s="35">
        <v>92189</v>
      </c>
      <c r="AM229" s="35">
        <v>92189</v>
      </c>
      <c r="AN229" s="35">
        <v>0</v>
      </c>
      <c r="AO229" s="35">
        <v>118279.28352999999</v>
      </c>
      <c r="AP229" s="35">
        <v>118279.28352999999</v>
      </c>
      <c r="AQ229" s="35">
        <v>0</v>
      </c>
      <c r="AR229" s="35">
        <v>-39879</v>
      </c>
      <c r="AS229" s="35">
        <v>0</v>
      </c>
    </row>
    <row r="230" spans="2:45" s="1" customFormat="1" ht="12.75" x14ac:dyDescent="0.2">
      <c r="B230" s="32" t="s">
        <v>745</v>
      </c>
      <c r="C230" s="33" t="s">
        <v>425</v>
      </c>
      <c r="D230" s="32" t="s">
        <v>426</v>
      </c>
      <c r="E230" s="32" t="s">
        <v>13</v>
      </c>
      <c r="F230" s="32" t="s">
        <v>11</v>
      </c>
      <c r="G230" s="32" t="s">
        <v>20</v>
      </c>
      <c r="H230" s="32" t="s">
        <v>21</v>
      </c>
      <c r="I230" s="32" t="s">
        <v>10</v>
      </c>
      <c r="J230" s="32" t="s">
        <v>17</v>
      </c>
      <c r="K230" s="32" t="s">
        <v>427</v>
      </c>
      <c r="L230" s="34">
        <v>831</v>
      </c>
      <c r="M230" s="150">
        <v>37423.258585999996</v>
      </c>
      <c r="N230" s="35">
        <v>-32563</v>
      </c>
      <c r="O230" s="35">
        <v>28014.094321325218</v>
      </c>
      <c r="P230" s="31">
        <v>-2331.8304140000055</v>
      </c>
      <c r="Q230" s="36">
        <v>1172.6082349999999</v>
      </c>
      <c r="R230" s="37">
        <v>2331.8304140000055</v>
      </c>
      <c r="S230" s="37">
        <v>390.30715085729275</v>
      </c>
      <c r="T230" s="37">
        <v>24020.084951325211</v>
      </c>
      <c r="U230" s="38">
        <v>26742.366723703857</v>
      </c>
      <c r="V230" s="39">
        <v>27914.974958703857</v>
      </c>
      <c r="W230" s="35">
        <v>27914.974958703857</v>
      </c>
      <c r="X230" s="35">
        <v>27914.830751182511</v>
      </c>
      <c r="Y230" s="34">
        <v>0.14420752134537906</v>
      </c>
      <c r="Z230" s="144">
        <v>0</v>
      </c>
      <c r="AA230" s="35">
        <v>1728.5801704527316</v>
      </c>
      <c r="AB230" s="35">
        <v>3515.6777934753536</v>
      </c>
      <c r="AC230" s="35">
        <v>12681.99</v>
      </c>
      <c r="AD230" s="35">
        <v>200.2158466875</v>
      </c>
      <c r="AE230" s="35">
        <v>144.58000000000001</v>
      </c>
      <c r="AF230" s="35">
        <v>18271.043810615589</v>
      </c>
      <c r="AG230" s="137">
        <v>3407</v>
      </c>
      <c r="AH230" s="35">
        <v>11150.910999999998</v>
      </c>
      <c r="AI230" s="35">
        <v>0</v>
      </c>
      <c r="AJ230" s="35">
        <v>3022.9</v>
      </c>
      <c r="AK230" s="35">
        <v>3022.9</v>
      </c>
      <c r="AL230" s="35">
        <v>3407</v>
      </c>
      <c r="AM230" s="35">
        <v>8128.0109999999986</v>
      </c>
      <c r="AN230" s="35">
        <v>4721.0109999999986</v>
      </c>
      <c r="AO230" s="35">
        <v>-2331.8304140000055</v>
      </c>
      <c r="AP230" s="35">
        <v>-10075.741414000004</v>
      </c>
      <c r="AQ230" s="35">
        <v>7743.9109999999982</v>
      </c>
      <c r="AR230" s="35">
        <v>-32563</v>
      </c>
      <c r="AS230" s="35">
        <v>0</v>
      </c>
    </row>
    <row r="231" spans="2:45" s="1" customFormat="1" ht="12.75" x14ac:dyDescent="0.2">
      <c r="B231" s="32" t="s">
        <v>745</v>
      </c>
      <c r="C231" s="33" t="s">
        <v>458</v>
      </c>
      <c r="D231" s="32" t="s">
        <v>459</v>
      </c>
      <c r="E231" s="32" t="s">
        <v>13</v>
      </c>
      <c r="F231" s="32" t="s">
        <v>11</v>
      </c>
      <c r="G231" s="32" t="s">
        <v>20</v>
      </c>
      <c r="H231" s="32" t="s">
        <v>21</v>
      </c>
      <c r="I231" s="32" t="s">
        <v>10</v>
      </c>
      <c r="J231" s="32" t="s">
        <v>17</v>
      </c>
      <c r="K231" s="32" t="s">
        <v>460</v>
      </c>
      <c r="L231" s="34">
        <v>168</v>
      </c>
      <c r="M231" s="150">
        <v>13546.969987999999</v>
      </c>
      <c r="N231" s="35">
        <v>5157</v>
      </c>
      <c r="O231" s="35">
        <v>0</v>
      </c>
      <c r="P231" s="31">
        <v>9681.1779879999958</v>
      </c>
      <c r="Q231" s="36">
        <v>0</v>
      </c>
      <c r="R231" s="37">
        <v>0</v>
      </c>
      <c r="S231" s="37">
        <v>127.90568914290625</v>
      </c>
      <c r="T231" s="37">
        <v>208.09431085709375</v>
      </c>
      <c r="U231" s="38">
        <v>336.00181188108593</v>
      </c>
      <c r="V231" s="39">
        <v>336.00181188108593</v>
      </c>
      <c r="W231" s="35">
        <v>10017.179799881082</v>
      </c>
      <c r="X231" s="35">
        <v>127.90568914290634</v>
      </c>
      <c r="Y231" s="34">
        <v>9889.2741107381753</v>
      </c>
      <c r="Z231" s="144">
        <v>0</v>
      </c>
      <c r="AA231" s="35">
        <v>359.50110322515042</v>
      </c>
      <c r="AB231" s="35">
        <v>2424.7733145055931</v>
      </c>
      <c r="AC231" s="35">
        <v>2712.4700000000003</v>
      </c>
      <c r="AD231" s="35">
        <v>0</v>
      </c>
      <c r="AE231" s="35">
        <v>306.69</v>
      </c>
      <c r="AF231" s="35">
        <v>5803.4344177307439</v>
      </c>
      <c r="AG231" s="137">
        <v>0</v>
      </c>
      <c r="AH231" s="35">
        <v>1643.2079999999999</v>
      </c>
      <c r="AI231" s="35">
        <v>0</v>
      </c>
      <c r="AJ231" s="35">
        <v>0</v>
      </c>
      <c r="AK231" s="35">
        <v>0</v>
      </c>
      <c r="AL231" s="35">
        <v>0</v>
      </c>
      <c r="AM231" s="35">
        <v>1643.2079999999999</v>
      </c>
      <c r="AN231" s="35">
        <v>1643.2079999999999</v>
      </c>
      <c r="AO231" s="35">
        <v>9681.1779879999958</v>
      </c>
      <c r="AP231" s="35">
        <v>8037.9699879999962</v>
      </c>
      <c r="AQ231" s="35">
        <v>1643.2080000000005</v>
      </c>
      <c r="AR231" s="35">
        <v>5157</v>
      </c>
      <c r="AS231" s="35">
        <v>0</v>
      </c>
    </row>
    <row r="232" spans="2:45" s="1" customFormat="1" ht="12.75" x14ac:dyDescent="0.2">
      <c r="B232" s="32" t="s">
        <v>745</v>
      </c>
      <c r="C232" s="33" t="s">
        <v>657</v>
      </c>
      <c r="D232" s="32" t="s">
        <v>658</v>
      </c>
      <c r="E232" s="32" t="s">
        <v>13</v>
      </c>
      <c r="F232" s="32" t="s">
        <v>11</v>
      </c>
      <c r="G232" s="32" t="s">
        <v>20</v>
      </c>
      <c r="H232" s="32" t="s">
        <v>21</v>
      </c>
      <c r="I232" s="32" t="s">
        <v>10</v>
      </c>
      <c r="J232" s="32" t="s">
        <v>12</v>
      </c>
      <c r="K232" s="32" t="s">
        <v>659</v>
      </c>
      <c r="L232" s="34">
        <v>2666</v>
      </c>
      <c r="M232" s="150">
        <v>460170.58711399999</v>
      </c>
      <c r="N232" s="35">
        <v>-489352</v>
      </c>
      <c r="O232" s="35">
        <v>182708.24834760433</v>
      </c>
      <c r="P232" s="31">
        <v>64113.287113999992</v>
      </c>
      <c r="Q232" s="36">
        <v>32065.777051000001</v>
      </c>
      <c r="R232" s="37">
        <v>0</v>
      </c>
      <c r="S232" s="37">
        <v>1825.793974857844</v>
      </c>
      <c r="T232" s="37">
        <v>72175.9365244933</v>
      </c>
      <c r="U232" s="38">
        <v>74002.12955392203</v>
      </c>
      <c r="V232" s="39">
        <v>106067.90660492203</v>
      </c>
      <c r="W232" s="35">
        <v>170181.19371892203</v>
      </c>
      <c r="X232" s="35">
        <v>91550.117613462164</v>
      </c>
      <c r="Y232" s="34">
        <v>78631.07610545987</v>
      </c>
      <c r="Z232" s="144">
        <v>930.17864684879885</v>
      </c>
      <c r="AA232" s="35">
        <v>6533.2089642599749</v>
      </c>
      <c r="AB232" s="35">
        <v>16758.542169743941</v>
      </c>
      <c r="AC232" s="35">
        <v>14575.75</v>
      </c>
      <c r="AD232" s="35">
        <v>660</v>
      </c>
      <c r="AE232" s="35">
        <v>3434.02</v>
      </c>
      <c r="AF232" s="35">
        <v>42891.699780852716</v>
      </c>
      <c r="AG232" s="137">
        <v>111763</v>
      </c>
      <c r="AH232" s="35">
        <v>128824.7</v>
      </c>
      <c r="AI232" s="35">
        <v>0</v>
      </c>
      <c r="AJ232" s="35">
        <v>17061.7</v>
      </c>
      <c r="AK232" s="35">
        <v>17061.7</v>
      </c>
      <c r="AL232" s="35">
        <v>111763</v>
      </c>
      <c r="AM232" s="35">
        <v>111763</v>
      </c>
      <c r="AN232" s="35">
        <v>0</v>
      </c>
      <c r="AO232" s="35">
        <v>64113.287113999992</v>
      </c>
      <c r="AP232" s="35">
        <v>47051.587113999994</v>
      </c>
      <c r="AQ232" s="35">
        <v>17061.699999999997</v>
      </c>
      <c r="AR232" s="35">
        <v>-489352</v>
      </c>
      <c r="AS232" s="35">
        <v>0</v>
      </c>
    </row>
    <row r="233" spans="2:45" s="1" customFormat="1" ht="12.75" x14ac:dyDescent="0.2">
      <c r="B233" s="32" t="s">
        <v>745</v>
      </c>
      <c r="C233" s="33" t="s">
        <v>260</v>
      </c>
      <c r="D233" s="32" t="s">
        <v>261</v>
      </c>
      <c r="E233" s="32" t="s">
        <v>13</v>
      </c>
      <c r="F233" s="32" t="s">
        <v>11</v>
      </c>
      <c r="G233" s="32" t="s">
        <v>20</v>
      </c>
      <c r="H233" s="32" t="s">
        <v>21</v>
      </c>
      <c r="I233" s="32" t="s">
        <v>10</v>
      </c>
      <c r="J233" s="32" t="s">
        <v>12</v>
      </c>
      <c r="K233" s="32" t="s">
        <v>262</v>
      </c>
      <c r="L233" s="34">
        <v>2589</v>
      </c>
      <c r="M233" s="150">
        <v>95181.717195999998</v>
      </c>
      <c r="N233" s="35">
        <v>-117345.4</v>
      </c>
      <c r="O233" s="35">
        <v>55038.158827387349</v>
      </c>
      <c r="P233" s="31">
        <v>-11067.882803999993</v>
      </c>
      <c r="Q233" s="36">
        <v>10369.570124</v>
      </c>
      <c r="R233" s="37">
        <v>11067.882803999993</v>
      </c>
      <c r="S233" s="37">
        <v>3077.3000262868954</v>
      </c>
      <c r="T233" s="37">
        <v>39111.696047148951</v>
      </c>
      <c r="U233" s="38">
        <v>53257.166065327307</v>
      </c>
      <c r="V233" s="39">
        <v>63626.736189327305</v>
      </c>
      <c r="W233" s="35">
        <v>63626.736189327305</v>
      </c>
      <c r="X233" s="35">
        <v>53131.163775674242</v>
      </c>
      <c r="Y233" s="34">
        <v>10495.572413653063</v>
      </c>
      <c r="Z233" s="144">
        <v>2379.6719781535139</v>
      </c>
      <c r="AA233" s="35">
        <v>1727.9551893795017</v>
      </c>
      <c r="AB233" s="35">
        <v>12678.217150175562</v>
      </c>
      <c r="AC233" s="35">
        <v>13323.81</v>
      </c>
      <c r="AD233" s="35">
        <v>707.59500000000003</v>
      </c>
      <c r="AE233" s="35">
        <v>3005.02</v>
      </c>
      <c r="AF233" s="35">
        <v>33822.269317708575</v>
      </c>
      <c r="AG233" s="137">
        <v>38506</v>
      </c>
      <c r="AH233" s="35">
        <v>40306.800000000003</v>
      </c>
      <c r="AI233" s="35">
        <v>0</v>
      </c>
      <c r="AJ233" s="35">
        <v>1800.8000000000002</v>
      </c>
      <c r="AK233" s="35">
        <v>1800.8000000000002</v>
      </c>
      <c r="AL233" s="35">
        <v>38506</v>
      </c>
      <c r="AM233" s="35">
        <v>38506</v>
      </c>
      <c r="AN233" s="35">
        <v>0</v>
      </c>
      <c r="AO233" s="35">
        <v>-11067.882803999993</v>
      </c>
      <c r="AP233" s="35">
        <v>-12868.682803999993</v>
      </c>
      <c r="AQ233" s="35">
        <v>1800.7999999999993</v>
      </c>
      <c r="AR233" s="35">
        <v>-117345.4</v>
      </c>
      <c r="AS233" s="35">
        <v>0</v>
      </c>
    </row>
    <row r="234" spans="2:45" s="1" customFormat="1" ht="12.75" x14ac:dyDescent="0.2">
      <c r="B234" s="32" t="s">
        <v>745</v>
      </c>
      <c r="C234" s="33" t="s">
        <v>648</v>
      </c>
      <c r="D234" s="32" t="s">
        <v>649</v>
      </c>
      <c r="E234" s="32" t="s">
        <v>13</v>
      </c>
      <c r="F234" s="32" t="s">
        <v>11</v>
      </c>
      <c r="G234" s="32" t="s">
        <v>20</v>
      </c>
      <c r="H234" s="32" t="s">
        <v>21</v>
      </c>
      <c r="I234" s="32" t="s">
        <v>10</v>
      </c>
      <c r="J234" s="32" t="s">
        <v>17</v>
      </c>
      <c r="K234" s="32" t="s">
        <v>650</v>
      </c>
      <c r="L234" s="34">
        <v>690</v>
      </c>
      <c r="M234" s="150">
        <v>93417.776345999999</v>
      </c>
      <c r="N234" s="35">
        <v>3148</v>
      </c>
      <c r="O234" s="35">
        <v>0</v>
      </c>
      <c r="P234" s="31">
        <v>67291.666345999998</v>
      </c>
      <c r="Q234" s="36">
        <v>1595.0104160000001</v>
      </c>
      <c r="R234" s="37">
        <v>0</v>
      </c>
      <c r="S234" s="37">
        <v>962.39487885751248</v>
      </c>
      <c r="T234" s="37">
        <v>417.60512114248752</v>
      </c>
      <c r="U234" s="38">
        <v>1380.0074416544599</v>
      </c>
      <c r="V234" s="39">
        <v>2975.0178576544599</v>
      </c>
      <c r="W234" s="35">
        <v>70266.684203654455</v>
      </c>
      <c r="X234" s="35">
        <v>1804.4903978574876</v>
      </c>
      <c r="Y234" s="34">
        <v>68462.193805796967</v>
      </c>
      <c r="Z234" s="144">
        <v>0</v>
      </c>
      <c r="AA234" s="35">
        <v>2629.4266190512376</v>
      </c>
      <c r="AB234" s="35">
        <v>8508.4717770166844</v>
      </c>
      <c r="AC234" s="35">
        <v>4028.3100000000004</v>
      </c>
      <c r="AD234" s="35">
        <v>2980.5741999374995</v>
      </c>
      <c r="AE234" s="35">
        <v>3684.65</v>
      </c>
      <c r="AF234" s="35">
        <v>21831.432596005423</v>
      </c>
      <c r="AG234" s="137">
        <v>4438</v>
      </c>
      <c r="AH234" s="35">
        <v>7186.8899999999994</v>
      </c>
      <c r="AI234" s="35">
        <v>438</v>
      </c>
      <c r="AJ234" s="35">
        <v>438</v>
      </c>
      <c r="AK234" s="35">
        <v>0</v>
      </c>
      <c r="AL234" s="35">
        <v>4000</v>
      </c>
      <c r="AM234" s="35">
        <v>6748.8899999999994</v>
      </c>
      <c r="AN234" s="35">
        <v>2748.8899999999994</v>
      </c>
      <c r="AO234" s="35">
        <v>67291.666345999998</v>
      </c>
      <c r="AP234" s="35">
        <v>64542.776345999999</v>
      </c>
      <c r="AQ234" s="35">
        <v>2748.8899999999994</v>
      </c>
      <c r="AR234" s="35">
        <v>3148</v>
      </c>
      <c r="AS234" s="35">
        <v>0</v>
      </c>
    </row>
    <row r="235" spans="2:45" s="1" customFormat="1" ht="12.75" x14ac:dyDescent="0.2">
      <c r="B235" s="32" t="s">
        <v>745</v>
      </c>
      <c r="C235" s="33" t="s">
        <v>711</v>
      </c>
      <c r="D235" s="32" t="s">
        <v>712</v>
      </c>
      <c r="E235" s="32" t="s">
        <v>13</v>
      </c>
      <c r="F235" s="32" t="s">
        <v>11</v>
      </c>
      <c r="G235" s="32" t="s">
        <v>20</v>
      </c>
      <c r="H235" s="32" t="s">
        <v>21</v>
      </c>
      <c r="I235" s="32" t="s">
        <v>10</v>
      </c>
      <c r="J235" s="32" t="s">
        <v>14</v>
      </c>
      <c r="K235" s="32" t="s">
        <v>713</v>
      </c>
      <c r="L235" s="34">
        <v>8217</v>
      </c>
      <c r="M235" s="150">
        <v>707531.28262800002</v>
      </c>
      <c r="N235" s="35">
        <v>-323725</v>
      </c>
      <c r="O235" s="35">
        <v>252971.87173720001</v>
      </c>
      <c r="P235" s="31">
        <v>176411.41089079995</v>
      </c>
      <c r="Q235" s="36">
        <v>31726.978755</v>
      </c>
      <c r="R235" s="37">
        <v>0</v>
      </c>
      <c r="S235" s="37">
        <v>9109.7084160034992</v>
      </c>
      <c r="T235" s="37">
        <v>43529.227201935573</v>
      </c>
      <c r="U235" s="38">
        <v>52639.219473569516</v>
      </c>
      <c r="V235" s="39">
        <v>84366.198228569512</v>
      </c>
      <c r="W235" s="35">
        <v>260777.60911936947</v>
      </c>
      <c r="X235" s="35">
        <v>69885.18023540359</v>
      </c>
      <c r="Y235" s="34">
        <v>190892.42888396588</v>
      </c>
      <c r="Z235" s="144">
        <v>0</v>
      </c>
      <c r="AA235" s="35">
        <v>57702.902515742338</v>
      </c>
      <c r="AB235" s="35">
        <v>87857.749794515708</v>
      </c>
      <c r="AC235" s="35">
        <v>34443.31</v>
      </c>
      <c r="AD235" s="35">
        <v>4966.0412757803879</v>
      </c>
      <c r="AE235" s="35">
        <v>2459.88</v>
      </c>
      <c r="AF235" s="35">
        <v>187429.88358603843</v>
      </c>
      <c r="AG235" s="137">
        <v>225819</v>
      </c>
      <c r="AH235" s="35">
        <v>266080.12826279999</v>
      </c>
      <c r="AI235" s="35">
        <v>30492</v>
      </c>
      <c r="AJ235" s="35">
        <v>70753.128262800004</v>
      </c>
      <c r="AK235" s="35">
        <v>40261.128262800004</v>
      </c>
      <c r="AL235" s="35">
        <v>195327</v>
      </c>
      <c r="AM235" s="35">
        <v>195327</v>
      </c>
      <c r="AN235" s="35">
        <v>0</v>
      </c>
      <c r="AO235" s="35">
        <v>176411.41089079995</v>
      </c>
      <c r="AP235" s="35">
        <v>136150.28262799996</v>
      </c>
      <c r="AQ235" s="35">
        <v>40261.12826279999</v>
      </c>
      <c r="AR235" s="35">
        <v>-323725</v>
      </c>
      <c r="AS235" s="35">
        <v>0</v>
      </c>
    </row>
    <row r="236" spans="2:45" s="1" customFormat="1" ht="12.75" x14ac:dyDescent="0.2">
      <c r="B236" s="32" t="s">
        <v>745</v>
      </c>
      <c r="C236" s="33" t="s">
        <v>326</v>
      </c>
      <c r="D236" s="32" t="s">
        <v>327</v>
      </c>
      <c r="E236" s="32" t="s">
        <v>13</v>
      </c>
      <c r="F236" s="32" t="s">
        <v>11</v>
      </c>
      <c r="G236" s="32" t="s">
        <v>20</v>
      </c>
      <c r="H236" s="32" t="s">
        <v>21</v>
      </c>
      <c r="I236" s="32" t="s">
        <v>10</v>
      </c>
      <c r="J236" s="32" t="s">
        <v>16</v>
      </c>
      <c r="K236" s="32" t="s">
        <v>328</v>
      </c>
      <c r="L236" s="34">
        <v>12899</v>
      </c>
      <c r="M236" s="150">
        <v>1325640.6851899999</v>
      </c>
      <c r="N236" s="35">
        <v>-1633582</v>
      </c>
      <c r="O236" s="35">
        <v>586150.3429769366</v>
      </c>
      <c r="P236" s="31">
        <v>-172792.9148100001</v>
      </c>
      <c r="Q236" s="36">
        <v>60556.791752999998</v>
      </c>
      <c r="R236" s="37">
        <v>172792.9148100001</v>
      </c>
      <c r="S236" s="37">
        <v>817.16678285745672</v>
      </c>
      <c r="T236" s="37">
        <v>432608.18353696575</v>
      </c>
      <c r="U236" s="38">
        <v>606221.53416377725</v>
      </c>
      <c r="V236" s="39">
        <v>666778.32591677725</v>
      </c>
      <c r="W236" s="35">
        <v>666778.32591677725</v>
      </c>
      <c r="X236" s="35">
        <v>527840.75987679418</v>
      </c>
      <c r="Y236" s="34">
        <v>138937.56603998307</v>
      </c>
      <c r="Z236" s="144">
        <v>56512.080557347224</v>
      </c>
      <c r="AA236" s="35">
        <v>217853.79185689654</v>
      </c>
      <c r="AB236" s="35">
        <v>204155.57353022366</v>
      </c>
      <c r="AC236" s="35">
        <v>54068.91</v>
      </c>
      <c r="AD236" s="35">
        <v>11391</v>
      </c>
      <c r="AE236" s="35">
        <v>7394.02</v>
      </c>
      <c r="AF236" s="35">
        <v>551375.37594446749</v>
      </c>
      <c r="AG236" s="137">
        <v>400165</v>
      </c>
      <c r="AH236" s="35">
        <v>489980.4</v>
      </c>
      <c r="AI236" s="35">
        <v>0</v>
      </c>
      <c r="AJ236" s="35">
        <v>89815.400000000009</v>
      </c>
      <c r="AK236" s="35">
        <v>89815.400000000009</v>
      </c>
      <c r="AL236" s="35">
        <v>400165</v>
      </c>
      <c r="AM236" s="35">
        <v>400165</v>
      </c>
      <c r="AN236" s="35">
        <v>0</v>
      </c>
      <c r="AO236" s="35">
        <v>-172792.9148100001</v>
      </c>
      <c r="AP236" s="35">
        <v>-262608.31481000013</v>
      </c>
      <c r="AQ236" s="35">
        <v>89815.400000000009</v>
      </c>
      <c r="AR236" s="35">
        <v>-1633582</v>
      </c>
      <c r="AS236" s="35">
        <v>0</v>
      </c>
    </row>
    <row r="237" spans="2:45" s="1" customFormat="1" ht="12.75" x14ac:dyDescent="0.2">
      <c r="B237" s="32" t="s">
        <v>745</v>
      </c>
      <c r="C237" s="33" t="s">
        <v>204</v>
      </c>
      <c r="D237" s="32" t="s">
        <v>205</v>
      </c>
      <c r="E237" s="32" t="s">
        <v>13</v>
      </c>
      <c r="F237" s="32" t="s">
        <v>11</v>
      </c>
      <c r="G237" s="32" t="s">
        <v>20</v>
      </c>
      <c r="H237" s="32" t="s">
        <v>21</v>
      </c>
      <c r="I237" s="32" t="s">
        <v>10</v>
      </c>
      <c r="J237" s="32" t="s">
        <v>17</v>
      </c>
      <c r="K237" s="32" t="s">
        <v>206</v>
      </c>
      <c r="L237" s="34">
        <v>363</v>
      </c>
      <c r="M237" s="150">
        <v>13615.533265999999</v>
      </c>
      <c r="N237" s="35">
        <v>-7136</v>
      </c>
      <c r="O237" s="35">
        <v>4641.4086168968606</v>
      </c>
      <c r="P237" s="31">
        <v>10527.036265999999</v>
      </c>
      <c r="Q237" s="36">
        <v>447.45750900000002</v>
      </c>
      <c r="R237" s="37">
        <v>0</v>
      </c>
      <c r="S237" s="37">
        <v>204.10874742864982</v>
      </c>
      <c r="T237" s="37">
        <v>521.89125257135015</v>
      </c>
      <c r="U237" s="38">
        <v>726.0039149573463</v>
      </c>
      <c r="V237" s="39">
        <v>1173.4614239573464</v>
      </c>
      <c r="W237" s="35">
        <v>11700.497689957345</v>
      </c>
      <c r="X237" s="35">
        <v>382.70390142865108</v>
      </c>
      <c r="Y237" s="34">
        <v>11317.793788528694</v>
      </c>
      <c r="Z237" s="144">
        <v>0</v>
      </c>
      <c r="AA237" s="35">
        <v>782.5960231767873</v>
      </c>
      <c r="AB237" s="35">
        <v>1598.3083778642442</v>
      </c>
      <c r="AC237" s="35">
        <v>3524.37</v>
      </c>
      <c r="AD237" s="35">
        <v>0</v>
      </c>
      <c r="AE237" s="35">
        <v>0</v>
      </c>
      <c r="AF237" s="35">
        <v>5905.2744010410315</v>
      </c>
      <c r="AG237" s="137">
        <v>0</v>
      </c>
      <c r="AH237" s="35">
        <v>4047.5029999999997</v>
      </c>
      <c r="AI237" s="35">
        <v>0</v>
      </c>
      <c r="AJ237" s="35">
        <v>497</v>
      </c>
      <c r="AK237" s="35">
        <v>497</v>
      </c>
      <c r="AL237" s="35">
        <v>0</v>
      </c>
      <c r="AM237" s="35">
        <v>3550.5029999999997</v>
      </c>
      <c r="AN237" s="35">
        <v>3550.5029999999997</v>
      </c>
      <c r="AO237" s="35">
        <v>10527.036265999999</v>
      </c>
      <c r="AP237" s="35">
        <v>6479.5332659999995</v>
      </c>
      <c r="AQ237" s="35">
        <v>4047.5030000000006</v>
      </c>
      <c r="AR237" s="35">
        <v>-7136</v>
      </c>
      <c r="AS237" s="35">
        <v>0</v>
      </c>
    </row>
    <row r="238" spans="2:45" s="1" customFormat="1" ht="12.75" x14ac:dyDescent="0.2">
      <c r="B238" s="32" t="s">
        <v>745</v>
      </c>
      <c r="C238" s="33" t="s">
        <v>521</v>
      </c>
      <c r="D238" s="32" t="s">
        <v>522</v>
      </c>
      <c r="E238" s="32" t="s">
        <v>13</v>
      </c>
      <c r="F238" s="32" t="s">
        <v>11</v>
      </c>
      <c r="G238" s="32" t="s">
        <v>20</v>
      </c>
      <c r="H238" s="32" t="s">
        <v>21</v>
      </c>
      <c r="I238" s="32" t="s">
        <v>10</v>
      </c>
      <c r="J238" s="32" t="s">
        <v>17</v>
      </c>
      <c r="K238" s="32" t="s">
        <v>523</v>
      </c>
      <c r="L238" s="34">
        <v>801</v>
      </c>
      <c r="M238" s="150">
        <v>28597.305847000003</v>
      </c>
      <c r="N238" s="35">
        <v>37818</v>
      </c>
      <c r="O238" s="35">
        <v>0</v>
      </c>
      <c r="P238" s="31">
        <v>69152.886847000016</v>
      </c>
      <c r="Q238" s="36">
        <v>1207.702657</v>
      </c>
      <c r="R238" s="37">
        <v>0</v>
      </c>
      <c r="S238" s="37">
        <v>871.85155200033478</v>
      </c>
      <c r="T238" s="37">
        <v>730.14844799966522</v>
      </c>
      <c r="U238" s="38">
        <v>1602.0086387901774</v>
      </c>
      <c r="V238" s="39">
        <v>2809.7112957901772</v>
      </c>
      <c r="W238" s="35">
        <v>71962.598142790201</v>
      </c>
      <c r="X238" s="35">
        <v>1634.7216600003449</v>
      </c>
      <c r="Y238" s="34">
        <v>70327.876482789856</v>
      </c>
      <c r="Z238" s="144">
        <v>0</v>
      </c>
      <c r="AA238" s="35">
        <v>783.0197881888588</v>
      </c>
      <c r="AB238" s="35">
        <v>3330.6320844148136</v>
      </c>
      <c r="AC238" s="35">
        <v>3357.56</v>
      </c>
      <c r="AD238" s="35">
        <v>305.5</v>
      </c>
      <c r="AE238" s="35">
        <v>1396.95</v>
      </c>
      <c r="AF238" s="35">
        <v>9173.6618726036722</v>
      </c>
      <c r="AG238" s="137">
        <v>6918</v>
      </c>
      <c r="AH238" s="35">
        <v>7834.5809999999992</v>
      </c>
      <c r="AI238" s="35">
        <v>0</v>
      </c>
      <c r="AJ238" s="35">
        <v>0</v>
      </c>
      <c r="AK238" s="35">
        <v>0</v>
      </c>
      <c r="AL238" s="35">
        <v>6918</v>
      </c>
      <c r="AM238" s="35">
        <v>7834.5809999999992</v>
      </c>
      <c r="AN238" s="35">
        <v>916.58099999999922</v>
      </c>
      <c r="AO238" s="35">
        <v>69152.886847000016</v>
      </c>
      <c r="AP238" s="35">
        <v>68236.305847000011</v>
      </c>
      <c r="AQ238" s="35">
        <v>916.58100000000559</v>
      </c>
      <c r="AR238" s="35">
        <v>37818</v>
      </c>
      <c r="AS238" s="35">
        <v>0</v>
      </c>
    </row>
    <row r="239" spans="2:45" s="1" customFormat="1" ht="12.75" x14ac:dyDescent="0.2">
      <c r="B239" s="32" t="s">
        <v>745</v>
      </c>
      <c r="C239" s="33" t="s">
        <v>488</v>
      </c>
      <c r="D239" s="32" t="s">
        <v>489</v>
      </c>
      <c r="E239" s="32" t="s">
        <v>13</v>
      </c>
      <c r="F239" s="32" t="s">
        <v>11</v>
      </c>
      <c r="G239" s="32" t="s">
        <v>20</v>
      </c>
      <c r="H239" s="32" t="s">
        <v>21</v>
      </c>
      <c r="I239" s="32" t="s">
        <v>10</v>
      </c>
      <c r="J239" s="32" t="s">
        <v>12</v>
      </c>
      <c r="K239" s="32" t="s">
        <v>490</v>
      </c>
      <c r="L239" s="34">
        <v>2780</v>
      </c>
      <c r="M239" s="150">
        <v>116014.887277</v>
      </c>
      <c r="N239" s="35">
        <v>-53324</v>
      </c>
      <c r="O239" s="35">
        <v>35782.397985510237</v>
      </c>
      <c r="P239" s="31">
        <v>35972.487277000007</v>
      </c>
      <c r="Q239" s="36">
        <v>4566.0254889999997</v>
      </c>
      <c r="R239" s="37">
        <v>0</v>
      </c>
      <c r="S239" s="37">
        <v>3259.2540571441086</v>
      </c>
      <c r="T239" s="37">
        <v>2300.7459428558914</v>
      </c>
      <c r="U239" s="38">
        <v>5560.0299823179694</v>
      </c>
      <c r="V239" s="39">
        <v>10126.05547131797</v>
      </c>
      <c r="W239" s="35">
        <v>46098.542748317981</v>
      </c>
      <c r="X239" s="35">
        <v>6111.1013571441144</v>
      </c>
      <c r="Y239" s="34">
        <v>39987.441391173867</v>
      </c>
      <c r="Z239" s="144">
        <v>0</v>
      </c>
      <c r="AA239" s="35">
        <v>7184.2546228955935</v>
      </c>
      <c r="AB239" s="35">
        <v>30130.758192108216</v>
      </c>
      <c r="AC239" s="35">
        <v>17170.64</v>
      </c>
      <c r="AD239" s="35">
        <v>494</v>
      </c>
      <c r="AE239" s="35">
        <v>9862.94</v>
      </c>
      <c r="AF239" s="35">
        <v>64842.592815003809</v>
      </c>
      <c r="AG239" s="137">
        <v>18968</v>
      </c>
      <c r="AH239" s="35">
        <v>42137.599999999999</v>
      </c>
      <c r="AI239" s="35">
        <v>3368</v>
      </c>
      <c r="AJ239" s="35">
        <v>11029.400000000001</v>
      </c>
      <c r="AK239" s="35">
        <v>7661.4000000000015</v>
      </c>
      <c r="AL239" s="35">
        <v>15600</v>
      </c>
      <c r="AM239" s="35">
        <v>31108.199999999997</v>
      </c>
      <c r="AN239" s="35">
        <v>15508.199999999997</v>
      </c>
      <c r="AO239" s="35">
        <v>35972.487277000007</v>
      </c>
      <c r="AP239" s="35">
        <v>12802.887277000009</v>
      </c>
      <c r="AQ239" s="35">
        <v>23169.599999999999</v>
      </c>
      <c r="AR239" s="35">
        <v>-53324</v>
      </c>
      <c r="AS239" s="35">
        <v>0</v>
      </c>
    </row>
    <row r="240" spans="2:45" s="1" customFormat="1" ht="12.75" x14ac:dyDescent="0.2">
      <c r="B240" s="32" t="s">
        <v>745</v>
      </c>
      <c r="C240" s="33" t="s">
        <v>416</v>
      </c>
      <c r="D240" s="32" t="s">
        <v>417</v>
      </c>
      <c r="E240" s="32" t="s">
        <v>13</v>
      </c>
      <c r="F240" s="32" t="s">
        <v>11</v>
      </c>
      <c r="G240" s="32" t="s">
        <v>20</v>
      </c>
      <c r="H240" s="32" t="s">
        <v>21</v>
      </c>
      <c r="I240" s="32" t="s">
        <v>10</v>
      </c>
      <c r="J240" s="32" t="s">
        <v>17</v>
      </c>
      <c r="K240" s="32" t="s">
        <v>418</v>
      </c>
      <c r="L240" s="34">
        <v>296</v>
      </c>
      <c r="M240" s="150">
        <v>27011.716500999999</v>
      </c>
      <c r="N240" s="35">
        <v>-11275</v>
      </c>
      <c r="O240" s="35">
        <v>8573.828349899999</v>
      </c>
      <c r="P240" s="31">
        <v>12579.064151099999</v>
      </c>
      <c r="Q240" s="36">
        <v>3128.2681889999999</v>
      </c>
      <c r="R240" s="37">
        <v>0</v>
      </c>
      <c r="S240" s="37">
        <v>285.49522285725254</v>
      </c>
      <c r="T240" s="37">
        <v>306.50477714274746</v>
      </c>
      <c r="U240" s="38">
        <v>592.00319236191319</v>
      </c>
      <c r="V240" s="39">
        <v>3720.271381361913</v>
      </c>
      <c r="W240" s="35">
        <v>16299.335532461911</v>
      </c>
      <c r="X240" s="35">
        <v>535.30354285725116</v>
      </c>
      <c r="Y240" s="34">
        <v>15764.03198960466</v>
      </c>
      <c r="Z240" s="144">
        <v>0</v>
      </c>
      <c r="AA240" s="35">
        <v>1900.3890354556706</v>
      </c>
      <c r="AB240" s="35">
        <v>3049.6670569270732</v>
      </c>
      <c r="AC240" s="35">
        <v>2973.65</v>
      </c>
      <c r="AD240" s="35">
        <v>790</v>
      </c>
      <c r="AE240" s="35">
        <v>0</v>
      </c>
      <c r="AF240" s="35">
        <v>8713.706092382743</v>
      </c>
      <c r="AG240" s="137">
        <v>0</v>
      </c>
      <c r="AH240" s="35">
        <v>5596.3476500999996</v>
      </c>
      <c r="AI240" s="35">
        <v>0</v>
      </c>
      <c r="AJ240" s="35">
        <v>2701.1716501000001</v>
      </c>
      <c r="AK240" s="35">
        <v>2701.1716501000001</v>
      </c>
      <c r="AL240" s="35">
        <v>0</v>
      </c>
      <c r="AM240" s="35">
        <v>2895.1759999999995</v>
      </c>
      <c r="AN240" s="35">
        <v>2895.1759999999995</v>
      </c>
      <c r="AO240" s="35">
        <v>12579.064151099999</v>
      </c>
      <c r="AP240" s="35">
        <v>6982.716500999999</v>
      </c>
      <c r="AQ240" s="35">
        <v>5596.3476501000005</v>
      </c>
      <c r="AR240" s="35">
        <v>-11275</v>
      </c>
      <c r="AS240" s="35">
        <v>0</v>
      </c>
    </row>
    <row r="241" spans="2:45" s="1" customFormat="1" ht="12.75" x14ac:dyDescent="0.2">
      <c r="B241" s="32" t="s">
        <v>746</v>
      </c>
      <c r="C241" s="33" t="s">
        <v>735</v>
      </c>
      <c r="D241" s="32" t="s">
        <v>736</v>
      </c>
      <c r="E241" s="32" t="s">
        <v>13</v>
      </c>
      <c r="F241" s="32" t="s">
        <v>11</v>
      </c>
      <c r="G241" s="32" t="s">
        <v>20</v>
      </c>
      <c r="H241" s="32" t="s">
        <v>28</v>
      </c>
      <c r="I241" s="32" t="s">
        <v>10</v>
      </c>
      <c r="J241" s="32" t="s">
        <v>10</v>
      </c>
      <c r="K241" s="32" t="s">
        <v>737</v>
      </c>
      <c r="L241" s="34">
        <v>0</v>
      </c>
      <c r="M241" s="150">
        <v>5728.6440266418203</v>
      </c>
      <c r="N241" s="35">
        <v>0</v>
      </c>
      <c r="O241" s="35">
        <v>0</v>
      </c>
      <c r="P241" s="31">
        <v>0</v>
      </c>
      <c r="Q241" s="36">
        <v>307.677639</v>
      </c>
      <c r="R241" s="37">
        <v>0</v>
      </c>
      <c r="S241" s="37">
        <v>0</v>
      </c>
      <c r="T241" s="37">
        <v>0</v>
      </c>
      <c r="U241" s="38">
        <v>0</v>
      </c>
      <c r="V241" s="39">
        <v>307.677639</v>
      </c>
      <c r="W241" s="35">
        <v>307.677639</v>
      </c>
      <c r="X241" s="35">
        <v>0</v>
      </c>
      <c r="Y241" s="34">
        <v>307.677639</v>
      </c>
      <c r="Z241" s="144">
        <v>0</v>
      </c>
      <c r="AA241" s="35">
        <v>0</v>
      </c>
      <c r="AB241" s="35">
        <v>0</v>
      </c>
      <c r="AC241" s="35">
        <v>0</v>
      </c>
      <c r="AD241" s="35">
        <v>0</v>
      </c>
      <c r="AE241" s="35">
        <v>0</v>
      </c>
      <c r="AF241" s="35">
        <v>0</v>
      </c>
      <c r="AG241" s="137">
        <v>0</v>
      </c>
      <c r="AH241" s="35">
        <v>0</v>
      </c>
      <c r="AI241" s="35">
        <v>0</v>
      </c>
      <c r="AJ241" s="35">
        <v>0</v>
      </c>
      <c r="AK241" s="35">
        <v>0</v>
      </c>
      <c r="AL241" s="35">
        <v>0</v>
      </c>
      <c r="AM241" s="35">
        <v>0</v>
      </c>
      <c r="AN241" s="35">
        <v>0</v>
      </c>
      <c r="AO241" s="35">
        <v>0</v>
      </c>
      <c r="AP241" s="35">
        <v>0</v>
      </c>
      <c r="AQ241" s="35">
        <v>0</v>
      </c>
      <c r="AR241" s="35">
        <v>0</v>
      </c>
      <c r="AS241" s="35">
        <v>0</v>
      </c>
    </row>
    <row r="242" spans="2:45" s="1" customFormat="1" ht="12.75" x14ac:dyDescent="0.2">
      <c r="B242" s="32" t="s">
        <v>746</v>
      </c>
      <c r="C242" s="33" t="s">
        <v>23</v>
      </c>
      <c r="D242" s="32" t="s">
        <v>24</v>
      </c>
      <c r="E242" s="32" t="s">
        <v>13</v>
      </c>
      <c r="F242" s="32" t="s">
        <v>11</v>
      </c>
      <c r="G242" s="32" t="s">
        <v>20</v>
      </c>
      <c r="H242" s="32" t="s">
        <v>28</v>
      </c>
      <c r="I242" s="32" t="s">
        <v>10</v>
      </c>
      <c r="J242" s="32" t="s">
        <v>10</v>
      </c>
      <c r="K242" s="32" t="s">
        <v>25</v>
      </c>
      <c r="L242" s="34">
        <v>0</v>
      </c>
      <c r="M242" s="150">
        <v>64207.715700351742</v>
      </c>
      <c r="N242" s="35">
        <v>0</v>
      </c>
      <c r="O242" s="35">
        <v>0</v>
      </c>
      <c r="P242" s="31">
        <v>0</v>
      </c>
      <c r="Q242" s="36">
        <v>6309.5429999999997</v>
      </c>
      <c r="R242" s="37">
        <v>0</v>
      </c>
      <c r="S242" s="37">
        <v>0</v>
      </c>
      <c r="T242" s="37">
        <v>0</v>
      </c>
      <c r="U242" s="38">
        <v>0</v>
      </c>
      <c r="V242" s="39">
        <v>6309.5429999999997</v>
      </c>
      <c r="W242" s="35">
        <v>6309.5429999999997</v>
      </c>
      <c r="X242" s="35">
        <v>0</v>
      </c>
      <c r="Y242" s="34">
        <v>6309.5429999999997</v>
      </c>
      <c r="Z242" s="144">
        <v>0</v>
      </c>
      <c r="AA242" s="35">
        <v>0</v>
      </c>
      <c r="AB242" s="35">
        <v>0</v>
      </c>
      <c r="AC242" s="35">
        <v>0</v>
      </c>
      <c r="AD242" s="35">
        <v>0</v>
      </c>
      <c r="AE242" s="35">
        <v>0</v>
      </c>
      <c r="AF242" s="35">
        <v>0</v>
      </c>
      <c r="AG242" s="137">
        <v>0</v>
      </c>
      <c r="AH242" s="35">
        <v>0</v>
      </c>
      <c r="AI242" s="35">
        <v>0</v>
      </c>
      <c r="AJ242" s="35">
        <v>0</v>
      </c>
      <c r="AK242" s="35">
        <v>0</v>
      </c>
      <c r="AL242" s="35">
        <v>0</v>
      </c>
      <c r="AM242" s="35">
        <v>0</v>
      </c>
      <c r="AN242" s="35">
        <v>0</v>
      </c>
      <c r="AO242" s="35">
        <v>0</v>
      </c>
      <c r="AP242" s="35">
        <v>0</v>
      </c>
      <c r="AQ242" s="35">
        <v>0</v>
      </c>
      <c r="AR242" s="35">
        <v>0</v>
      </c>
      <c r="AS242" s="35">
        <v>0</v>
      </c>
    </row>
    <row r="243" spans="2:45" s="1" customFormat="1" ht="12.75" x14ac:dyDescent="0.2">
      <c r="B243" s="32" t="s">
        <v>746</v>
      </c>
      <c r="C243" s="33" t="s">
        <v>305</v>
      </c>
      <c r="D243" s="32" t="s">
        <v>306</v>
      </c>
      <c r="E243" s="32" t="s">
        <v>13</v>
      </c>
      <c r="F243" s="32" t="s">
        <v>11</v>
      </c>
      <c r="G243" s="32" t="s">
        <v>20</v>
      </c>
      <c r="H243" s="32" t="s">
        <v>28</v>
      </c>
      <c r="I243" s="32" t="s">
        <v>10</v>
      </c>
      <c r="J243" s="32" t="s">
        <v>10</v>
      </c>
      <c r="K243" s="32" t="s">
        <v>307</v>
      </c>
      <c r="L243" s="34">
        <v>0</v>
      </c>
      <c r="M243" s="150">
        <v>7171.2029629999997</v>
      </c>
      <c r="N243" s="35">
        <v>-5621</v>
      </c>
      <c r="O243" s="35">
        <v>5534.2839999999997</v>
      </c>
      <c r="P243" s="31">
        <v>3358.0076741199996</v>
      </c>
      <c r="Q243" s="36">
        <v>657.25956599999995</v>
      </c>
      <c r="R243" s="37">
        <v>0</v>
      </c>
      <c r="S243" s="37">
        <v>0</v>
      </c>
      <c r="T243" s="37">
        <v>1311.6980441161954</v>
      </c>
      <c r="U243" s="38">
        <v>1311.7051174521375</v>
      </c>
      <c r="V243" s="39">
        <v>1968.9646834521375</v>
      </c>
      <c r="W243" s="35">
        <v>5326.9723575721373</v>
      </c>
      <c r="X243" s="35">
        <v>1519.0167598800003</v>
      </c>
      <c r="Y243" s="34">
        <v>3807.955597692137</v>
      </c>
      <c r="Z243" s="144">
        <v>0</v>
      </c>
      <c r="AA243" s="35">
        <v>0</v>
      </c>
      <c r="AB243" s="35">
        <v>0</v>
      </c>
      <c r="AC243" s="35">
        <v>0</v>
      </c>
      <c r="AD243" s="35">
        <v>0</v>
      </c>
      <c r="AE243" s="35">
        <v>0</v>
      </c>
      <c r="AF243" s="35">
        <v>0</v>
      </c>
      <c r="AG243" s="137">
        <v>0</v>
      </c>
      <c r="AH243" s="35">
        <v>1807.8047111199999</v>
      </c>
      <c r="AI243" s="35">
        <v>0</v>
      </c>
      <c r="AJ243" s="35">
        <v>86.716000000000008</v>
      </c>
      <c r="AK243" s="35">
        <v>86.716000000000008</v>
      </c>
      <c r="AL243" s="35">
        <v>0</v>
      </c>
      <c r="AM243" s="35">
        <v>1721.08871112</v>
      </c>
      <c r="AN243" s="35">
        <v>1721.08871112</v>
      </c>
      <c r="AO243" s="35">
        <v>3358.0076741199996</v>
      </c>
      <c r="AP243" s="35">
        <v>1550.2029629999997</v>
      </c>
      <c r="AQ243" s="35">
        <v>1807.8047111199999</v>
      </c>
      <c r="AR243" s="35">
        <v>-5621</v>
      </c>
      <c r="AS243" s="35">
        <v>0</v>
      </c>
    </row>
    <row r="244" spans="2:45" s="1" customFormat="1" ht="12.75" x14ac:dyDescent="0.2">
      <c r="B244" s="32" t="s">
        <v>746</v>
      </c>
      <c r="C244" s="33" t="s">
        <v>293</v>
      </c>
      <c r="D244" s="32" t="s">
        <v>294</v>
      </c>
      <c r="E244" s="32" t="s">
        <v>13</v>
      </c>
      <c r="F244" s="32" t="s">
        <v>11</v>
      </c>
      <c r="G244" s="32" t="s">
        <v>20</v>
      </c>
      <c r="H244" s="32" t="s">
        <v>28</v>
      </c>
      <c r="I244" s="32" t="s">
        <v>10</v>
      </c>
      <c r="J244" s="32" t="s">
        <v>10</v>
      </c>
      <c r="K244" s="32" t="s">
        <v>295</v>
      </c>
      <c r="L244" s="34">
        <v>0</v>
      </c>
      <c r="M244" s="150">
        <v>3010.7057869999999</v>
      </c>
      <c r="N244" s="35">
        <v>-4874</v>
      </c>
      <c r="O244" s="35">
        <v>0</v>
      </c>
      <c r="P244" s="31">
        <v>-8548.6542454200007</v>
      </c>
      <c r="Q244" s="36">
        <v>804.37240699999995</v>
      </c>
      <c r="R244" s="37">
        <v>8548.6542454200007</v>
      </c>
      <c r="S244" s="37">
        <v>0</v>
      </c>
      <c r="T244" s="37">
        <v>0</v>
      </c>
      <c r="U244" s="38">
        <v>8548.7003440656463</v>
      </c>
      <c r="V244" s="39">
        <v>9353.072751065647</v>
      </c>
      <c r="W244" s="35">
        <v>9353.072751065647</v>
      </c>
      <c r="X244" s="35">
        <v>1.8189900000000001E-12</v>
      </c>
      <c r="Y244" s="34">
        <v>9353.0727510656452</v>
      </c>
      <c r="Z244" s="144">
        <v>0</v>
      </c>
      <c r="AA244" s="35">
        <v>0</v>
      </c>
      <c r="AB244" s="35">
        <v>0</v>
      </c>
      <c r="AC244" s="35">
        <v>0</v>
      </c>
      <c r="AD244" s="35">
        <v>0</v>
      </c>
      <c r="AE244" s="35">
        <v>0</v>
      </c>
      <c r="AF244" s="35">
        <v>0</v>
      </c>
      <c r="AG244" s="137">
        <v>0</v>
      </c>
      <c r="AH244" s="35">
        <v>1023.6399675799998</v>
      </c>
      <c r="AI244" s="35">
        <v>0</v>
      </c>
      <c r="AJ244" s="35">
        <v>301.0705787</v>
      </c>
      <c r="AK244" s="35">
        <v>301.0705787</v>
      </c>
      <c r="AL244" s="35">
        <v>0</v>
      </c>
      <c r="AM244" s="35">
        <v>722.56938887999991</v>
      </c>
      <c r="AN244" s="35">
        <v>722.56938887999991</v>
      </c>
      <c r="AO244" s="35">
        <v>-8548.6542454200007</v>
      </c>
      <c r="AP244" s="35">
        <v>-9572.294213000001</v>
      </c>
      <c r="AQ244" s="35">
        <v>1023.6399675800003</v>
      </c>
      <c r="AR244" s="35">
        <v>-4874</v>
      </c>
      <c r="AS244" s="35">
        <v>0</v>
      </c>
    </row>
    <row r="245" spans="2:45" s="1" customFormat="1" ht="12.75" x14ac:dyDescent="0.2">
      <c r="B245" s="32" t="s">
        <v>746</v>
      </c>
      <c r="C245" s="33" t="s">
        <v>419</v>
      </c>
      <c r="D245" s="32" t="s">
        <v>420</v>
      </c>
      <c r="E245" s="32" t="s">
        <v>13</v>
      </c>
      <c r="F245" s="32" t="s">
        <v>11</v>
      </c>
      <c r="G245" s="32" t="s">
        <v>20</v>
      </c>
      <c r="H245" s="32" t="s">
        <v>42</v>
      </c>
      <c r="I245" s="32" t="s">
        <v>10</v>
      </c>
      <c r="J245" s="32" t="s">
        <v>10</v>
      </c>
      <c r="K245" s="32" t="s">
        <v>421</v>
      </c>
      <c r="L245" s="34">
        <v>0</v>
      </c>
      <c r="M245" s="150">
        <v>23147.029521441385</v>
      </c>
      <c r="N245" s="35">
        <v>0</v>
      </c>
      <c r="O245" s="35">
        <v>0</v>
      </c>
      <c r="P245" s="31">
        <v>0</v>
      </c>
      <c r="Q245" s="36">
        <v>1385.6029309999999</v>
      </c>
      <c r="R245" s="37">
        <v>0</v>
      </c>
      <c r="S245" s="37">
        <v>0</v>
      </c>
      <c r="T245" s="37">
        <v>0</v>
      </c>
      <c r="U245" s="38">
        <v>0</v>
      </c>
      <c r="V245" s="39">
        <v>1385.6029309999999</v>
      </c>
      <c r="W245" s="35">
        <v>1385.6029309999999</v>
      </c>
      <c r="X245" s="35">
        <v>0</v>
      </c>
      <c r="Y245" s="34">
        <v>1385.6029309999999</v>
      </c>
      <c r="Z245" s="144">
        <v>0</v>
      </c>
      <c r="AA245" s="35">
        <v>0</v>
      </c>
      <c r="AB245" s="35">
        <v>0</v>
      </c>
      <c r="AC245" s="35">
        <v>0</v>
      </c>
      <c r="AD245" s="35">
        <v>0</v>
      </c>
      <c r="AE245" s="35">
        <v>0</v>
      </c>
      <c r="AF245" s="35">
        <v>0</v>
      </c>
      <c r="AG245" s="137">
        <v>0</v>
      </c>
      <c r="AH245" s="35">
        <v>0</v>
      </c>
      <c r="AI245" s="35">
        <v>0</v>
      </c>
      <c r="AJ245" s="35">
        <v>0</v>
      </c>
      <c r="AK245" s="35">
        <v>0</v>
      </c>
      <c r="AL245" s="35">
        <v>0</v>
      </c>
      <c r="AM245" s="35">
        <v>0</v>
      </c>
      <c r="AN245" s="35">
        <v>0</v>
      </c>
      <c r="AO245" s="35">
        <v>0</v>
      </c>
      <c r="AP245" s="35">
        <v>0</v>
      </c>
      <c r="AQ245" s="35">
        <v>0</v>
      </c>
      <c r="AR245" s="35">
        <v>0</v>
      </c>
      <c r="AS245" s="35">
        <v>0</v>
      </c>
    </row>
    <row r="246" spans="2:45" s="1" customFormat="1" ht="12.75" x14ac:dyDescent="0.2">
      <c r="B246" s="32" t="s">
        <v>746</v>
      </c>
      <c r="C246" s="33" t="s">
        <v>159</v>
      </c>
      <c r="D246" s="32" t="s">
        <v>160</v>
      </c>
      <c r="E246" s="32" t="s">
        <v>13</v>
      </c>
      <c r="F246" s="32" t="s">
        <v>11</v>
      </c>
      <c r="G246" s="32" t="s">
        <v>20</v>
      </c>
      <c r="H246" s="32" t="s">
        <v>21</v>
      </c>
      <c r="I246" s="32" t="s">
        <v>10</v>
      </c>
      <c r="J246" s="32" t="s">
        <v>10</v>
      </c>
      <c r="K246" s="32" t="s">
        <v>161</v>
      </c>
      <c r="L246" s="34">
        <v>0</v>
      </c>
      <c r="M246" s="150">
        <v>3694.1367215759615</v>
      </c>
      <c r="N246" s="35">
        <v>0</v>
      </c>
      <c r="O246" s="35">
        <v>0</v>
      </c>
      <c r="P246" s="31">
        <v>0</v>
      </c>
      <c r="Q246" s="36">
        <v>271.10897999999997</v>
      </c>
      <c r="R246" s="37">
        <v>0</v>
      </c>
      <c r="S246" s="37">
        <v>0</v>
      </c>
      <c r="T246" s="37">
        <v>0</v>
      </c>
      <c r="U246" s="38">
        <v>0</v>
      </c>
      <c r="V246" s="39">
        <v>271.10897999999997</v>
      </c>
      <c r="W246" s="35">
        <v>271.10897999999997</v>
      </c>
      <c r="X246" s="35">
        <v>0</v>
      </c>
      <c r="Y246" s="34">
        <v>271.10897999999997</v>
      </c>
      <c r="Z246" s="144">
        <v>0</v>
      </c>
      <c r="AA246" s="35">
        <v>0</v>
      </c>
      <c r="AB246" s="35">
        <v>0</v>
      </c>
      <c r="AC246" s="35">
        <v>0</v>
      </c>
      <c r="AD246" s="35">
        <v>0</v>
      </c>
      <c r="AE246" s="35">
        <v>0</v>
      </c>
      <c r="AF246" s="35">
        <v>0</v>
      </c>
      <c r="AG246" s="137">
        <v>0</v>
      </c>
      <c r="AH246" s="35">
        <v>0</v>
      </c>
      <c r="AI246" s="35">
        <v>0</v>
      </c>
      <c r="AJ246" s="35">
        <v>0</v>
      </c>
      <c r="AK246" s="35">
        <v>0</v>
      </c>
      <c r="AL246" s="35">
        <v>0</v>
      </c>
      <c r="AM246" s="35">
        <v>0</v>
      </c>
      <c r="AN246" s="35">
        <v>0</v>
      </c>
      <c r="AO246" s="35">
        <v>0</v>
      </c>
      <c r="AP246" s="35">
        <v>0</v>
      </c>
      <c r="AQ246" s="35">
        <v>0</v>
      </c>
      <c r="AR246" s="35">
        <v>0</v>
      </c>
      <c r="AS246" s="35">
        <v>0</v>
      </c>
    </row>
    <row r="247" spans="2:45" s="1" customFormat="1" ht="12.75" x14ac:dyDescent="0.2">
      <c r="B247" s="32" t="s">
        <v>746</v>
      </c>
      <c r="C247" s="33" t="s">
        <v>582</v>
      </c>
      <c r="D247" s="32" t="s">
        <v>583</v>
      </c>
      <c r="E247" s="32" t="s">
        <v>13</v>
      </c>
      <c r="F247" s="32" t="s">
        <v>11</v>
      </c>
      <c r="G247" s="32" t="s">
        <v>20</v>
      </c>
      <c r="H247" s="32" t="s">
        <v>21</v>
      </c>
      <c r="I247" s="32" t="s">
        <v>10</v>
      </c>
      <c r="J247" s="32" t="s">
        <v>10</v>
      </c>
      <c r="K247" s="32" t="s">
        <v>584</v>
      </c>
      <c r="L247" s="34">
        <v>0</v>
      </c>
      <c r="M247" s="150">
        <v>152986.33053175229</v>
      </c>
      <c r="N247" s="35">
        <v>0</v>
      </c>
      <c r="O247" s="35">
        <v>0</v>
      </c>
      <c r="P247" s="31">
        <v>0</v>
      </c>
      <c r="Q247" s="36">
        <v>13753.689135000001</v>
      </c>
      <c r="R247" s="37">
        <v>0</v>
      </c>
      <c r="S247" s="37">
        <v>0</v>
      </c>
      <c r="T247" s="37">
        <v>0</v>
      </c>
      <c r="U247" s="38">
        <v>0</v>
      </c>
      <c r="V247" s="39">
        <v>13753.689135000001</v>
      </c>
      <c r="W247" s="35">
        <v>13753.689135000001</v>
      </c>
      <c r="X247" s="35">
        <v>0</v>
      </c>
      <c r="Y247" s="34">
        <v>13753.689135000001</v>
      </c>
      <c r="Z247" s="144">
        <v>0</v>
      </c>
      <c r="AA247" s="35">
        <v>0</v>
      </c>
      <c r="AB247" s="35">
        <v>0</v>
      </c>
      <c r="AC247" s="35">
        <v>0</v>
      </c>
      <c r="AD247" s="35">
        <v>0</v>
      </c>
      <c r="AE247" s="35">
        <v>0</v>
      </c>
      <c r="AF247" s="35">
        <v>0</v>
      </c>
      <c r="AG247" s="137">
        <v>0</v>
      </c>
      <c r="AH247" s="35">
        <v>0</v>
      </c>
      <c r="AI247" s="35">
        <v>0</v>
      </c>
      <c r="AJ247" s="35">
        <v>0</v>
      </c>
      <c r="AK247" s="35">
        <v>0</v>
      </c>
      <c r="AL247" s="35">
        <v>0</v>
      </c>
      <c r="AM247" s="35">
        <v>0</v>
      </c>
      <c r="AN247" s="35">
        <v>0</v>
      </c>
      <c r="AO247" s="35">
        <v>0</v>
      </c>
      <c r="AP247" s="35">
        <v>0</v>
      </c>
      <c r="AQ247" s="35">
        <v>0</v>
      </c>
      <c r="AR247" s="35">
        <v>0</v>
      </c>
      <c r="AS247" s="35">
        <v>0</v>
      </c>
    </row>
    <row r="253" spans="2:45" x14ac:dyDescent="0.2">
      <c r="AG253" s="90"/>
      <c r="AH253" s="90"/>
      <c r="AI253" s="90"/>
      <c r="AJ253" s="90"/>
      <c r="AK253" s="90"/>
      <c r="AL253" s="90"/>
      <c r="AM253" s="90"/>
      <c r="AN253" s="90"/>
      <c r="AO253" s="90"/>
      <c r="AP253" s="90"/>
      <c r="AQ253" s="90"/>
    </row>
  </sheetData>
  <mergeCells count="2">
    <mergeCell ref="W2:Y2"/>
    <mergeCell ref="Z2:AF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M21"/>
  <sheetViews>
    <sheetView showGridLines="0" workbookViewId="0">
      <selection activeCell="C5" sqref="C5"/>
    </sheetView>
  </sheetViews>
  <sheetFormatPr defaultRowHeight="12.75" x14ac:dyDescent="0.25"/>
  <cols>
    <col min="1" max="1" width="9.140625" style="42"/>
    <col min="2" max="2" width="2.42578125" style="42" bestFit="1" customWidth="1"/>
    <col min="3" max="3" width="33.7109375" style="42" customWidth="1"/>
    <col min="4" max="4" width="12.140625" style="42" customWidth="1"/>
    <col min="5" max="5" width="13.140625" style="42" bestFit="1" customWidth="1"/>
    <col min="6" max="6" width="8.140625" style="42" customWidth="1"/>
    <col min="7" max="7" width="4.85546875" style="42" customWidth="1"/>
    <col min="8" max="8" width="38.42578125" style="42" bestFit="1" customWidth="1"/>
    <col min="9" max="9" width="11.5703125" style="42" customWidth="1"/>
    <col min="10" max="10" width="10.85546875" style="42" customWidth="1"/>
    <col min="11" max="11" width="16" style="42" customWidth="1"/>
    <col min="12" max="16384" width="9.140625" style="42"/>
  </cols>
  <sheetData>
    <row r="3" spans="2:13" ht="15.75" x14ac:dyDescent="0.25">
      <c r="C3" s="126" t="s">
        <v>767</v>
      </c>
    </row>
    <row r="4" spans="2:13" ht="13.5" thickBot="1" x14ac:dyDescent="0.3">
      <c r="C4" s="43" t="s">
        <v>768</v>
      </c>
    </row>
    <row r="5" spans="2:13" ht="17.25" thickBot="1" x14ac:dyDescent="0.35">
      <c r="B5" s="44"/>
      <c r="C5" s="45" t="str">
        <f>+'risorse covid 2021'!K7</f>
        <v>ARENZANO</v>
      </c>
      <c r="D5" s="46" t="s">
        <v>769</v>
      </c>
      <c r="E5" s="47">
        <f>VLOOKUP($C$5,Tabella1[[ENTE]:[IMU 2021 (Art. 177, co. 2, DL 34/2020)]],2,0)</f>
        <v>11248</v>
      </c>
      <c r="F5" s="48" t="s">
        <v>770</v>
      </c>
      <c r="G5" s="49"/>
      <c r="H5" s="50" t="s">
        <v>771</v>
      </c>
      <c r="I5" s="51"/>
      <c r="J5" s="51"/>
      <c r="K5" s="51"/>
    </row>
    <row r="6" spans="2:13" ht="41.25" customHeight="1" x14ac:dyDescent="0.25">
      <c r="C6" s="52"/>
      <c r="D6" s="53">
        <v>2020</v>
      </c>
      <c r="E6" s="53">
        <v>2021</v>
      </c>
      <c r="F6" s="52" t="s">
        <v>772</v>
      </c>
      <c r="G6" s="54"/>
      <c r="H6" s="55"/>
      <c r="I6" s="56" t="s">
        <v>773</v>
      </c>
      <c r="J6" s="56" t="s">
        <v>774</v>
      </c>
      <c r="K6" s="57" t="s">
        <v>775</v>
      </c>
      <c r="L6" s="58"/>
    </row>
    <row r="7" spans="2:13" ht="27.75" customHeight="1" x14ac:dyDescent="0.25">
      <c r="B7" s="59">
        <v>1</v>
      </c>
      <c r="C7" s="60" t="s">
        <v>807</v>
      </c>
      <c r="D7" s="99">
        <f>VLOOKUP($C$5,Tabella1[[ENTE]:[diff minori entrate]],3,0)</f>
        <v>1552849.0494559999</v>
      </c>
      <c r="E7" s="99"/>
      <c r="F7" s="114">
        <f>D7/$E$5</f>
        <v>138.05556983072546</v>
      </c>
      <c r="G7" s="61"/>
      <c r="H7" s="62" t="s">
        <v>776</v>
      </c>
      <c r="I7" s="63">
        <f>VLOOKUP($C$5,Tabella1[[ENTE]:[diff minori entrate]],25,0)</f>
        <v>29524</v>
      </c>
      <c r="J7" s="63">
        <f>VLOOKUP($C$5,Tabella1[[ENTE]:[diff minori entrate]],26,0)</f>
        <v>119987.70000000001</v>
      </c>
      <c r="K7" s="63">
        <f>J7-I7</f>
        <v>90463.700000000012</v>
      </c>
      <c r="L7" s="64"/>
    </row>
    <row r="8" spans="2:13" ht="27.75" customHeight="1" x14ac:dyDescent="0.25">
      <c r="B8" s="65">
        <v>2</v>
      </c>
      <c r="C8" s="66" t="s">
        <v>806</v>
      </c>
      <c r="D8" s="87">
        <f>VLOOKUP($C$5,Tabella1[[ENTE]:[diff minori entrate]],4,0)</f>
        <v>-811157</v>
      </c>
      <c r="E8" s="87"/>
      <c r="F8" s="115">
        <f>D8/$E$5</f>
        <v>-72.115665007112369</v>
      </c>
      <c r="G8" s="61"/>
      <c r="H8" s="91" t="s">
        <v>777</v>
      </c>
      <c r="I8" s="92">
        <f>VLOOKUP($C$5,Tabella1[[ENTE]:[diff minori entrate]],28,0)</f>
        <v>360013</v>
      </c>
      <c r="J8" s="92">
        <f>VLOOKUP($C$5,Tabella1[[ENTE]:[diff minori entrate]],29,0)</f>
        <v>360013</v>
      </c>
      <c r="K8" s="92">
        <f>J8-I8</f>
        <v>0</v>
      </c>
      <c r="L8" s="64"/>
    </row>
    <row r="9" spans="2:13" ht="27.75" customHeight="1" x14ac:dyDescent="0.25">
      <c r="B9" s="65">
        <v>3</v>
      </c>
      <c r="C9" s="67" t="s">
        <v>805</v>
      </c>
      <c r="D9" s="86"/>
      <c r="E9" s="87">
        <f>VLOOKUP($C$5,Tabella1[[ENTE]:[diff minori entrate]],6,0)</f>
        <v>930775.74945599982</v>
      </c>
      <c r="F9" s="115">
        <f>E9/$E$5</f>
        <v>82.750333344238953</v>
      </c>
      <c r="G9" s="61"/>
      <c r="H9" s="96" t="s">
        <v>804</v>
      </c>
      <c r="I9" s="92">
        <f>VLOOKUP($C$5,Tabella1[[ENTE]:[diff minori entrate]],34,0)</f>
        <v>-811157</v>
      </c>
      <c r="J9" s="92">
        <f>VLOOKUP($C$5,Tabella1[[ENTE]:[diff minori entrate]],4,0)</f>
        <v>-811157</v>
      </c>
      <c r="K9" s="92">
        <f>J9-I9</f>
        <v>0</v>
      </c>
      <c r="M9" s="70"/>
    </row>
    <row r="10" spans="2:13" ht="16.5" customHeight="1" x14ac:dyDescent="0.25">
      <c r="B10" s="69">
        <v>4</v>
      </c>
      <c r="C10" s="155" t="s">
        <v>808</v>
      </c>
      <c r="D10" s="101"/>
      <c r="E10" s="101">
        <f>VLOOKUP($C$5,Tabella1[[ENTE]:[diff minori entrate]],7,0)</f>
        <v>40279.023077999998</v>
      </c>
      <c r="F10" s="115"/>
      <c r="G10" s="61"/>
      <c r="H10" s="93" t="s">
        <v>814</v>
      </c>
      <c r="I10" s="97"/>
      <c r="J10" s="97"/>
      <c r="K10" s="98">
        <f>+SUM(K7:K9)</f>
        <v>90463.700000000012</v>
      </c>
      <c r="L10" s="70"/>
    </row>
    <row r="11" spans="2:13" ht="16.5" customHeight="1" x14ac:dyDescent="0.25">
      <c r="B11" s="69">
        <v>5</v>
      </c>
      <c r="C11" s="119" t="s">
        <v>809</v>
      </c>
      <c r="D11" s="102"/>
      <c r="E11" s="102">
        <f>VLOOKUP($C$5,Tabella1[[ENTE]:[diff minori entrate]],11,0)</f>
        <v>22496.121309752707</v>
      </c>
      <c r="F11" s="116"/>
      <c r="G11" s="71"/>
      <c r="H11" s="94"/>
      <c r="I11" s="94"/>
      <c r="J11" s="94"/>
      <c r="K11" s="95"/>
      <c r="L11" s="72"/>
    </row>
    <row r="12" spans="2:13" ht="16.5" customHeight="1" x14ac:dyDescent="0.25">
      <c r="B12" s="74">
        <v>6</v>
      </c>
      <c r="C12" s="156" t="s">
        <v>755</v>
      </c>
      <c r="D12" s="103"/>
      <c r="E12" s="103">
        <f>E11+E10</f>
        <v>62775.144387752705</v>
      </c>
      <c r="F12" s="117">
        <f>E12/$E$5</f>
        <v>5.5810050131359095</v>
      </c>
      <c r="G12" s="61"/>
      <c r="L12" s="72"/>
      <c r="M12" s="73"/>
    </row>
    <row r="13" spans="2:13" s="122" customFormat="1" ht="17.25" customHeight="1" x14ac:dyDescent="0.25">
      <c r="B13" s="59">
        <v>7</v>
      </c>
      <c r="C13" s="120" t="s">
        <v>778</v>
      </c>
      <c r="D13" s="121"/>
      <c r="E13" s="100">
        <f>E9+E12</f>
        <v>993550.89384375256</v>
      </c>
      <c r="F13" s="114">
        <f>E13/$E$5</f>
        <v>88.331338357374875</v>
      </c>
      <c r="G13" s="61"/>
    </row>
    <row r="14" spans="2:13" ht="26.25" x14ac:dyDescent="0.25">
      <c r="B14" s="74">
        <v>8</v>
      </c>
      <c r="C14" s="75" t="s">
        <v>779</v>
      </c>
      <c r="D14" s="123"/>
      <c r="E14" s="124">
        <f>VLOOKUP($C$5,Tabella1[[ENTE]:[diff minori entrate]],15,0)</f>
        <v>979779.80747946398</v>
      </c>
      <c r="F14" s="125"/>
      <c r="G14" s="54"/>
    </row>
    <row r="15" spans="2:13" ht="30.75" customHeight="1" x14ac:dyDescent="0.3">
      <c r="B15" s="77"/>
      <c r="C15" s="78" t="s">
        <v>780</v>
      </c>
      <c r="D15" s="104"/>
      <c r="E15" s="105"/>
      <c r="F15" s="104"/>
      <c r="G15" s="54"/>
    </row>
    <row r="16" spans="2:13" ht="16.5" customHeight="1" x14ac:dyDescent="0.25">
      <c r="B16" s="79" t="s">
        <v>781</v>
      </c>
      <c r="C16" s="80" t="s">
        <v>810</v>
      </c>
      <c r="D16" s="106"/>
      <c r="E16" s="85">
        <f>VLOOKUP($C$5,Tabella1[[ENTE]:[diff minori entrate]],18,0)</f>
        <v>180803.02909422648</v>
      </c>
      <c r="F16" s="110">
        <f>E16/$E$5</f>
        <v>16.074238006243466</v>
      </c>
    </row>
    <row r="17" spans="2:7" ht="16.5" customHeight="1" x14ac:dyDescent="0.25">
      <c r="B17" s="81" t="s">
        <v>782</v>
      </c>
      <c r="C17" s="68" t="s">
        <v>811</v>
      </c>
      <c r="D17" s="86"/>
      <c r="E17" s="86">
        <f>VLOOKUP($C$5,Tabella1[[ENTE]:[diff minori entrate]],19,0)</f>
        <v>47148.39</v>
      </c>
      <c r="F17" s="111">
        <f t="shared" ref="F17:F21" si="0">E17/$E$5</f>
        <v>4.1917131934566143</v>
      </c>
      <c r="G17" s="54"/>
    </row>
    <row r="18" spans="2:7" ht="16.5" customHeight="1" x14ac:dyDescent="0.25">
      <c r="B18" s="81" t="s">
        <v>783</v>
      </c>
      <c r="C18" s="68" t="s">
        <v>812</v>
      </c>
      <c r="D18" s="86"/>
      <c r="E18" s="87">
        <f>VLOOKUP($C$5,Tabella1[[ENTE]:[diff minori entrate]],16,0)</f>
        <v>47454.427145067413</v>
      </c>
      <c r="F18" s="112">
        <f t="shared" si="0"/>
        <v>4.2189213322428358</v>
      </c>
      <c r="G18" s="61"/>
    </row>
    <row r="19" spans="2:7" ht="16.5" customHeight="1" x14ac:dyDescent="0.25">
      <c r="B19" s="81" t="s">
        <v>784</v>
      </c>
      <c r="C19" s="68" t="s">
        <v>813</v>
      </c>
      <c r="D19" s="107"/>
      <c r="E19" s="86">
        <f>VLOOKUP($C$5,Tabella1[[ENTE]:[diff minori entrate]],17,0)</f>
        <v>231669.96958141649</v>
      </c>
      <c r="F19" s="111">
        <f t="shared" si="0"/>
        <v>20.596547793511423</v>
      </c>
    </row>
    <row r="20" spans="2:7" ht="16.5" customHeight="1" x14ac:dyDescent="0.25">
      <c r="B20" s="82" t="s">
        <v>785</v>
      </c>
      <c r="C20" s="76" t="s">
        <v>815</v>
      </c>
      <c r="D20" s="108"/>
      <c r="E20" s="88">
        <f>VLOOKUP($C$5,Tabella1[[ENTE]:[diff minori entrate]],20,0) + VLOOKUP($C$5,Tabella1[[ENTE]:[diff minori entrate]],21,0)</f>
        <v>57283.535000000003</v>
      </c>
      <c r="F20" s="113">
        <f t="shared" si="0"/>
        <v>5.0927751600284497</v>
      </c>
    </row>
    <row r="21" spans="2:7" ht="16.5" customHeight="1" x14ac:dyDescent="0.25">
      <c r="B21" s="83"/>
      <c r="C21" s="84" t="s">
        <v>786</v>
      </c>
      <c r="D21" s="109"/>
      <c r="E21" s="89">
        <f>SUM(E16:E20)</f>
        <v>564359.35082071042</v>
      </c>
      <c r="F21" s="118">
        <f t="shared" si="0"/>
        <v>50.174195485482791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risorse covid 2021</vt:lpstr>
      <vt:lpstr>cruscotto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2021-07-16T18:08:50Z</dcterms:created>
  <dcterms:modified xsi:type="dcterms:W3CDTF">2021-07-21T10:51:23Z</dcterms:modified>
</cp:coreProperties>
</file>